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9614\Desktop\Coal_Office_Working_WEF_22.07.2024\Coal_Company\SCCL\Area_Wise_Rates\"/>
    </mc:Choice>
  </mc:AlternateContent>
  <xr:revisionPtr revIDLastSave="0" documentId="13_ncr:1_{BEF0D3F1-ED61-43E9-8FDD-0EFC519DB2B2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FY 2022-23" sheetId="16" r:id="rId1"/>
    <sheet name="FY 2023-24" sheetId="36" r:id="rId2"/>
    <sheet name="FY 2024-25" sheetId="37" r:id="rId3"/>
  </sheets>
  <definedNames>
    <definedName name="_xlnm._FilterDatabase" localSheetId="1" hidden="1">'FY 2023-24'!$A$3:$AC$65</definedName>
    <definedName name="_xlnm.Print_Area" localSheetId="1">'FY 2023-24'!$A$2:$AB$65</definedName>
    <definedName name="_xlnm.Print_Area" localSheetId="2">'FY 2024-25'!#REF!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6" i="37" l="1"/>
  <c r="E626" i="37"/>
  <c r="G626" i="37" s="1"/>
  <c r="F625" i="37"/>
  <c r="E625" i="37"/>
  <c r="G625" i="37" s="1"/>
  <c r="F624" i="37"/>
  <c r="E624" i="37"/>
  <c r="G624" i="37" s="1"/>
  <c r="F623" i="37"/>
  <c r="E623" i="37"/>
  <c r="G623" i="37" s="1"/>
  <c r="H623" i="37" s="1"/>
  <c r="F622" i="37"/>
  <c r="E622" i="37"/>
  <c r="G622" i="37" s="1"/>
  <c r="F621" i="37"/>
  <c r="E621" i="37"/>
  <c r="G621" i="37" s="1"/>
  <c r="F620" i="37"/>
  <c r="E620" i="37"/>
  <c r="G620" i="37" s="1"/>
  <c r="F619" i="37"/>
  <c r="E619" i="37"/>
  <c r="G619" i="37" s="1"/>
  <c r="F618" i="37"/>
  <c r="E618" i="37"/>
  <c r="G618" i="37" s="1"/>
  <c r="F617" i="37"/>
  <c r="E617" i="37"/>
  <c r="G617" i="37" s="1"/>
  <c r="H617" i="37" s="1"/>
  <c r="F616" i="37"/>
  <c r="E616" i="37"/>
  <c r="G616" i="37" s="1"/>
  <c r="G615" i="37"/>
  <c r="F615" i="37"/>
  <c r="E615" i="37"/>
  <c r="F614" i="37"/>
  <c r="E614" i="37"/>
  <c r="G614" i="37" s="1"/>
  <c r="F613" i="37"/>
  <c r="E613" i="37"/>
  <c r="G613" i="37" s="1"/>
  <c r="F612" i="37"/>
  <c r="E612" i="37"/>
  <c r="G612" i="37" s="1"/>
  <c r="F611" i="37"/>
  <c r="E611" i="37"/>
  <c r="G611" i="37" s="1"/>
  <c r="H611" i="37" s="1"/>
  <c r="F610" i="37"/>
  <c r="E610" i="37"/>
  <c r="G610" i="37" s="1"/>
  <c r="F603" i="37"/>
  <c r="E603" i="37"/>
  <c r="G603" i="37" s="1"/>
  <c r="F602" i="37"/>
  <c r="E602" i="37"/>
  <c r="G602" i="37" s="1"/>
  <c r="F601" i="37"/>
  <c r="E601" i="37"/>
  <c r="G601" i="37" s="1"/>
  <c r="F600" i="37"/>
  <c r="E600" i="37"/>
  <c r="G600" i="37" s="1"/>
  <c r="F599" i="37"/>
  <c r="E599" i="37"/>
  <c r="G599" i="37" s="1"/>
  <c r="F598" i="37"/>
  <c r="E598" i="37"/>
  <c r="G598" i="37" s="1"/>
  <c r="F597" i="37"/>
  <c r="E597" i="37"/>
  <c r="G597" i="37" s="1"/>
  <c r="H597" i="37" s="1"/>
  <c r="F596" i="37"/>
  <c r="E596" i="37"/>
  <c r="G596" i="37" s="1"/>
  <c r="F595" i="37"/>
  <c r="E595" i="37"/>
  <c r="G595" i="37" s="1"/>
  <c r="F594" i="37"/>
  <c r="E594" i="37"/>
  <c r="G594" i="37" s="1"/>
  <c r="F593" i="37"/>
  <c r="E593" i="37"/>
  <c r="G593" i="37" s="1"/>
  <c r="H593" i="37" s="1"/>
  <c r="F592" i="37"/>
  <c r="E592" i="37"/>
  <c r="G592" i="37" s="1"/>
  <c r="F591" i="37"/>
  <c r="E591" i="37"/>
  <c r="G591" i="37" s="1"/>
  <c r="F590" i="37"/>
  <c r="E590" i="37"/>
  <c r="G590" i="37" s="1"/>
  <c r="G589" i="37"/>
  <c r="F589" i="37"/>
  <c r="E589" i="37"/>
  <c r="G588" i="37"/>
  <c r="J588" i="37" s="1"/>
  <c r="F588" i="37"/>
  <c r="E588" i="37"/>
  <c r="G587" i="37"/>
  <c r="J587" i="37" s="1"/>
  <c r="F587" i="37"/>
  <c r="E587" i="37"/>
  <c r="F578" i="37"/>
  <c r="E578" i="37"/>
  <c r="G578" i="37" s="1"/>
  <c r="F577" i="37"/>
  <c r="E577" i="37"/>
  <c r="G577" i="37" s="1"/>
  <c r="F576" i="37"/>
  <c r="E576" i="37"/>
  <c r="G576" i="37" s="1"/>
  <c r="H576" i="37" s="1"/>
  <c r="I576" i="37" s="1"/>
  <c r="F575" i="37"/>
  <c r="E575" i="37"/>
  <c r="G575" i="37" s="1"/>
  <c r="F574" i="37"/>
  <c r="E574" i="37"/>
  <c r="G574" i="37" s="1"/>
  <c r="H574" i="37" s="1"/>
  <c r="I574" i="37" s="1"/>
  <c r="F573" i="37"/>
  <c r="E573" i="37"/>
  <c r="G573" i="37" s="1"/>
  <c r="F572" i="37"/>
  <c r="E572" i="37"/>
  <c r="G572" i="37" s="1"/>
  <c r="F571" i="37"/>
  <c r="E571" i="37"/>
  <c r="G571" i="37" s="1"/>
  <c r="F570" i="37"/>
  <c r="E570" i="37"/>
  <c r="G570" i="37" s="1"/>
  <c r="F569" i="37"/>
  <c r="E569" i="37"/>
  <c r="G569" i="37" s="1"/>
  <c r="F568" i="37"/>
  <c r="E568" i="37"/>
  <c r="G568" i="37" s="1"/>
  <c r="G567" i="37"/>
  <c r="F567" i="37"/>
  <c r="E567" i="37"/>
  <c r="F566" i="37"/>
  <c r="E566" i="37"/>
  <c r="G566" i="37" s="1"/>
  <c r="F565" i="37"/>
  <c r="E565" i="37"/>
  <c r="G565" i="37" s="1"/>
  <c r="F564" i="37"/>
  <c r="E564" i="37"/>
  <c r="G564" i="37" s="1"/>
  <c r="F563" i="37"/>
  <c r="E563" i="37"/>
  <c r="G563" i="37" s="1"/>
  <c r="F562" i="37"/>
  <c r="E562" i="37"/>
  <c r="G562" i="37" s="1"/>
  <c r="F555" i="37"/>
  <c r="E555" i="37"/>
  <c r="G555" i="37" s="1"/>
  <c r="F554" i="37"/>
  <c r="E554" i="37"/>
  <c r="G554" i="37" s="1"/>
  <c r="F553" i="37"/>
  <c r="E553" i="37"/>
  <c r="G553" i="37" s="1"/>
  <c r="F552" i="37"/>
  <c r="E552" i="37"/>
  <c r="G552" i="37" s="1"/>
  <c r="F551" i="37"/>
  <c r="E551" i="37"/>
  <c r="G551" i="37" s="1"/>
  <c r="H551" i="37" s="1"/>
  <c r="F550" i="37"/>
  <c r="E550" i="37"/>
  <c r="G550" i="37" s="1"/>
  <c r="F549" i="37"/>
  <c r="E549" i="37"/>
  <c r="G549" i="37" s="1"/>
  <c r="H549" i="37" s="1"/>
  <c r="F548" i="37"/>
  <c r="E548" i="37"/>
  <c r="G548" i="37" s="1"/>
  <c r="F547" i="37"/>
  <c r="E547" i="37"/>
  <c r="G547" i="37" s="1"/>
  <c r="F546" i="37"/>
  <c r="E546" i="37"/>
  <c r="G546" i="37" s="1"/>
  <c r="F545" i="37"/>
  <c r="E545" i="37"/>
  <c r="G545" i="37" s="1"/>
  <c r="F544" i="37"/>
  <c r="E544" i="37"/>
  <c r="G544" i="37" s="1"/>
  <c r="F543" i="37"/>
  <c r="E543" i="37"/>
  <c r="G543" i="37" s="1"/>
  <c r="F542" i="37"/>
  <c r="E542" i="37"/>
  <c r="G542" i="37" s="1"/>
  <c r="H542" i="37" s="1"/>
  <c r="I542" i="37" s="1"/>
  <c r="G541" i="37"/>
  <c r="H541" i="37" s="1"/>
  <c r="I541" i="37" s="1"/>
  <c r="F541" i="37"/>
  <c r="E541" i="37"/>
  <c r="G540" i="37"/>
  <c r="F540" i="37"/>
  <c r="E540" i="37"/>
  <c r="G539" i="37"/>
  <c r="H539" i="37" s="1"/>
  <c r="I539" i="37" s="1"/>
  <c r="F539" i="37"/>
  <c r="E539" i="37"/>
  <c r="F530" i="37"/>
  <c r="E530" i="37"/>
  <c r="G530" i="37" s="1"/>
  <c r="F529" i="37"/>
  <c r="E529" i="37"/>
  <c r="G529" i="37" s="1"/>
  <c r="F528" i="37"/>
  <c r="E528" i="37"/>
  <c r="G528" i="37" s="1"/>
  <c r="F527" i="37"/>
  <c r="E527" i="37"/>
  <c r="G527" i="37" s="1"/>
  <c r="F526" i="37"/>
  <c r="E526" i="37"/>
  <c r="G526" i="37" s="1"/>
  <c r="H526" i="37" s="1"/>
  <c r="I526" i="37" s="1"/>
  <c r="F525" i="37"/>
  <c r="E525" i="37"/>
  <c r="G525" i="37" s="1"/>
  <c r="F524" i="37"/>
  <c r="E524" i="37"/>
  <c r="G524" i="37" s="1"/>
  <c r="H524" i="37" s="1"/>
  <c r="I524" i="37" s="1"/>
  <c r="F523" i="37"/>
  <c r="E523" i="37"/>
  <c r="G523" i="37" s="1"/>
  <c r="F522" i="37"/>
  <c r="E522" i="37"/>
  <c r="G522" i="37" s="1"/>
  <c r="F521" i="37"/>
  <c r="E521" i="37"/>
  <c r="G521" i="37" s="1"/>
  <c r="H521" i="37" s="1"/>
  <c r="F520" i="37"/>
  <c r="E520" i="37"/>
  <c r="G520" i="37" s="1"/>
  <c r="F519" i="37"/>
  <c r="E519" i="37"/>
  <c r="G519" i="37" s="1"/>
  <c r="H519" i="37" s="1"/>
  <c r="I519" i="37" s="1"/>
  <c r="F518" i="37"/>
  <c r="E518" i="37"/>
  <c r="G518" i="37" s="1"/>
  <c r="F517" i="37"/>
  <c r="E517" i="37"/>
  <c r="G517" i="37" s="1"/>
  <c r="F516" i="37"/>
  <c r="E516" i="37"/>
  <c r="G516" i="37" s="1"/>
  <c r="F515" i="37"/>
  <c r="E515" i="37"/>
  <c r="G515" i="37" s="1"/>
  <c r="F514" i="37"/>
  <c r="E514" i="37"/>
  <c r="G514" i="37" s="1"/>
  <c r="F507" i="37"/>
  <c r="E507" i="37"/>
  <c r="G507" i="37" s="1"/>
  <c r="F506" i="37"/>
  <c r="E506" i="37"/>
  <c r="G506" i="37" s="1"/>
  <c r="M506" i="37" s="1"/>
  <c r="F505" i="37"/>
  <c r="E505" i="37"/>
  <c r="G505" i="37" s="1"/>
  <c r="F504" i="37"/>
  <c r="E504" i="37"/>
  <c r="G504" i="37" s="1"/>
  <c r="F503" i="37"/>
  <c r="E503" i="37"/>
  <c r="G503" i="37" s="1"/>
  <c r="F502" i="37"/>
  <c r="E502" i="37"/>
  <c r="G502" i="37" s="1"/>
  <c r="H502" i="37" s="1"/>
  <c r="F501" i="37"/>
  <c r="E501" i="37"/>
  <c r="G501" i="37" s="1"/>
  <c r="F500" i="37"/>
  <c r="E500" i="37"/>
  <c r="G500" i="37" s="1"/>
  <c r="M500" i="37" s="1"/>
  <c r="F499" i="37"/>
  <c r="E499" i="37"/>
  <c r="G499" i="37" s="1"/>
  <c r="F498" i="37"/>
  <c r="E498" i="37"/>
  <c r="G498" i="37" s="1"/>
  <c r="F497" i="37"/>
  <c r="E497" i="37"/>
  <c r="G497" i="37" s="1"/>
  <c r="F496" i="37"/>
  <c r="E496" i="37"/>
  <c r="G496" i="37" s="1"/>
  <c r="H496" i="37" s="1"/>
  <c r="I496" i="37" s="1"/>
  <c r="F495" i="37"/>
  <c r="E495" i="37"/>
  <c r="G495" i="37" s="1"/>
  <c r="F494" i="37"/>
  <c r="E494" i="37"/>
  <c r="G494" i="37" s="1"/>
  <c r="G493" i="37"/>
  <c r="F493" i="37"/>
  <c r="E493" i="37"/>
  <c r="G492" i="37"/>
  <c r="F492" i="37"/>
  <c r="E492" i="37"/>
  <c r="G491" i="37"/>
  <c r="H491" i="37" s="1"/>
  <c r="F491" i="37"/>
  <c r="E491" i="37"/>
  <c r="F484" i="37"/>
  <c r="E484" i="37"/>
  <c r="G484" i="37" s="1"/>
  <c r="F483" i="37"/>
  <c r="E483" i="37"/>
  <c r="G483" i="37" s="1"/>
  <c r="H483" i="37" s="1"/>
  <c r="I483" i="37" s="1"/>
  <c r="F482" i="37"/>
  <c r="E482" i="37"/>
  <c r="G482" i="37" s="1"/>
  <c r="F481" i="37"/>
  <c r="E481" i="37"/>
  <c r="G481" i="37" s="1"/>
  <c r="F480" i="37"/>
  <c r="E480" i="37"/>
  <c r="G480" i="37" s="1"/>
  <c r="H480" i="37" s="1"/>
  <c r="F479" i="37"/>
  <c r="E479" i="37"/>
  <c r="G479" i="37" s="1"/>
  <c r="F478" i="37"/>
  <c r="E478" i="37"/>
  <c r="G478" i="37" s="1"/>
  <c r="F477" i="37"/>
  <c r="E477" i="37"/>
  <c r="G477" i="37" s="1"/>
  <c r="F476" i="37"/>
  <c r="E476" i="37"/>
  <c r="G476" i="37" s="1"/>
  <c r="H476" i="37" s="1"/>
  <c r="F475" i="37"/>
  <c r="E475" i="37"/>
  <c r="G475" i="37" s="1"/>
  <c r="F474" i="37"/>
  <c r="E474" i="37"/>
  <c r="G474" i="37" s="1"/>
  <c r="H474" i="37" s="1"/>
  <c r="F473" i="37"/>
  <c r="E473" i="37"/>
  <c r="G473" i="37" s="1"/>
  <c r="H473" i="37" s="1"/>
  <c r="I473" i="37" s="1"/>
  <c r="F472" i="37"/>
  <c r="E472" i="37"/>
  <c r="G472" i="37" s="1"/>
  <c r="F471" i="37"/>
  <c r="E471" i="37"/>
  <c r="G471" i="37" s="1"/>
  <c r="F470" i="37"/>
  <c r="E470" i="37"/>
  <c r="G470" i="37" s="1"/>
  <c r="F469" i="37"/>
  <c r="E469" i="37"/>
  <c r="G469" i="37" s="1"/>
  <c r="F468" i="37"/>
  <c r="E468" i="37"/>
  <c r="G468" i="37" s="1"/>
  <c r="H468" i="37" s="1"/>
  <c r="I468" i="37" s="1"/>
  <c r="F461" i="37"/>
  <c r="E461" i="37"/>
  <c r="G461" i="37" s="1"/>
  <c r="H461" i="37" s="1"/>
  <c r="F460" i="37"/>
  <c r="E460" i="37"/>
  <c r="G460" i="37" s="1"/>
  <c r="F459" i="37"/>
  <c r="E459" i="37"/>
  <c r="G459" i="37" s="1"/>
  <c r="F458" i="37"/>
  <c r="E458" i="37"/>
  <c r="G458" i="37" s="1"/>
  <c r="F457" i="37"/>
  <c r="E457" i="37"/>
  <c r="G457" i="37" s="1"/>
  <c r="H457" i="37" s="1"/>
  <c r="F456" i="37"/>
  <c r="E456" i="37"/>
  <c r="G456" i="37" s="1"/>
  <c r="F455" i="37"/>
  <c r="E455" i="37"/>
  <c r="G455" i="37" s="1"/>
  <c r="F454" i="37"/>
  <c r="E454" i="37"/>
  <c r="G454" i="37" s="1"/>
  <c r="F453" i="37"/>
  <c r="E453" i="37"/>
  <c r="G453" i="37" s="1"/>
  <c r="F452" i="37"/>
  <c r="E452" i="37"/>
  <c r="G452" i="37" s="1"/>
  <c r="F451" i="37"/>
  <c r="E451" i="37"/>
  <c r="G451" i="37" s="1"/>
  <c r="F450" i="37"/>
  <c r="E450" i="37"/>
  <c r="G450" i="37" s="1"/>
  <c r="F449" i="37"/>
  <c r="E449" i="37"/>
  <c r="G449" i="37" s="1"/>
  <c r="H449" i="37" s="1"/>
  <c r="F448" i="37"/>
  <c r="E448" i="37"/>
  <c r="G448" i="37" s="1"/>
  <c r="H448" i="37" s="1"/>
  <c r="I448" i="37" s="1"/>
  <c r="G447" i="37"/>
  <c r="F447" i="37"/>
  <c r="E447" i="37"/>
  <c r="G446" i="37"/>
  <c r="F446" i="37"/>
  <c r="E446" i="37"/>
  <c r="G445" i="37"/>
  <c r="H445" i="37" s="1"/>
  <c r="I445" i="37" s="1"/>
  <c r="F445" i="37"/>
  <c r="E445" i="37"/>
  <c r="F436" i="37"/>
  <c r="E436" i="37"/>
  <c r="G436" i="37" s="1"/>
  <c r="F435" i="37"/>
  <c r="E435" i="37"/>
  <c r="G435" i="37" s="1"/>
  <c r="F434" i="37"/>
  <c r="E434" i="37"/>
  <c r="G434" i="37" s="1"/>
  <c r="F433" i="37"/>
  <c r="E433" i="37"/>
  <c r="G433" i="37" s="1"/>
  <c r="F432" i="37"/>
  <c r="E432" i="37"/>
  <c r="G432" i="37" s="1"/>
  <c r="F431" i="37"/>
  <c r="E431" i="37"/>
  <c r="G431" i="37" s="1"/>
  <c r="F430" i="37"/>
  <c r="E430" i="37"/>
  <c r="G430" i="37" s="1"/>
  <c r="F429" i="37"/>
  <c r="E429" i="37"/>
  <c r="G429" i="37" s="1"/>
  <c r="F428" i="37"/>
  <c r="E428" i="37"/>
  <c r="G428" i="37" s="1"/>
  <c r="H428" i="37" s="1"/>
  <c r="F427" i="37"/>
  <c r="E427" i="37"/>
  <c r="G427" i="37" s="1"/>
  <c r="F426" i="37"/>
  <c r="E426" i="37"/>
  <c r="G426" i="37" s="1"/>
  <c r="F425" i="37"/>
  <c r="E425" i="37"/>
  <c r="G425" i="37" s="1"/>
  <c r="H425" i="37" s="1"/>
  <c r="I425" i="37" s="1"/>
  <c r="F424" i="37"/>
  <c r="E424" i="37"/>
  <c r="G424" i="37" s="1"/>
  <c r="F423" i="37"/>
  <c r="E423" i="37"/>
  <c r="G423" i="37" s="1"/>
  <c r="H423" i="37" s="1"/>
  <c r="F422" i="37"/>
  <c r="E422" i="37"/>
  <c r="G422" i="37" s="1"/>
  <c r="F421" i="37"/>
  <c r="E421" i="37"/>
  <c r="G421" i="37" s="1"/>
  <c r="F420" i="37"/>
  <c r="E420" i="37"/>
  <c r="G420" i="37" s="1"/>
  <c r="F413" i="37"/>
  <c r="E413" i="37"/>
  <c r="G413" i="37" s="1"/>
  <c r="F412" i="37"/>
  <c r="E412" i="37"/>
  <c r="G412" i="37" s="1"/>
  <c r="H412" i="37" s="1"/>
  <c r="F411" i="37"/>
  <c r="E411" i="37"/>
  <c r="G411" i="37" s="1"/>
  <c r="F410" i="37"/>
  <c r="E410" i="37"/>
  <c r="G410" i="37" s="1"/>
  <c r="F409" i="37"/>
  <c r="E409" i="37"/>
  <c r="G409" i="37" s="1"/>
  <c r="F408" i="37"/>
  <c r="E408" i="37"/>
  <c r="G408" i="37" s="1"/>
  <c r="F407" i="37"/>
  <c r="E407" i="37"/>
  <c r="G407" i="37" s="1"/>
  <c r="H407" i="37" s="1"/>
  <c r="I407" i="37" s="1"/>
  <c r="F406" i="37"/>
  <c r="E406" i="37"/>
  <c r="G406" i="37" s="1"/>
  <c r="F405" i="37"/>
  <c r="E405" i="37"/>
  <c r="G405" i="37" s="1"/>
  <c r="F404" i="37"/>
  <c r="E404" i="37"/>
  <c r="G404" i="37" s="1"/>
  <c r="F403" i="37"/>
  <c r="E403" i="37"/>
  <c r="G403" i="37" s="1"/>
  <c r="F402" i="37"/>
  <c r="E402" i="37"/>
  <c r="G402" i="37" s="1"/>
  <c r="F401" i="37"/>
  <c r="E401" i="37"/>
  <c r="G401" i="37" s="1"/>
  <c r="H401" i="37" s="1"/>
  <c r="F400" i="37"/>
  <c r="E400" i="37"/>
  <c r="G400" i="37" s="1"/>
  <c r="H400" i="37" s="1"/>
  <c r="I400" i="37" s="1"/>
  <c r="G399" i="37"/>
  <c r="H399" i="37" s="1"/>
  <c r="F399" i="37"/>
  <c r="E399" i="37"/>
  <c r="G398" i="37"/>
  <c r="H398" i="37" s="1"/>
  <c r="F398" i="37"/>
  <c r="E398" i="37"/>
  <c r="G397" i="37"/>
  <c r="F397" i="37"/>
  <c r="E397" i="37"/>
  <c r="F389" i="37"/>
  <c r="E389" i="37"/>
  <c r="G389" i="37" s="1"/>
  <c r="F388" i="37"/>
  <c r="E388" i="37"/>
  <c r="G388" i="37" s="1"/>
  <c r="H388" i="37" s="1"/>
  <c r="F387" i="37"/>
  <c r="E387" i="37"/>
  <c r="G387" i="37" s="1"/>
  <c r="F386" i="37"/>
  <c r="E386" i="37"/>
  <c r="G386" i="37" s="1"/>
  <c r="F385" i="37"/>
  <c r="E385" i="37"/>
  <c r="G385" i="37" s="1"/>
  <c r="F384" i="37"/>
  <c r="E384" i="37"/>
  <c r="G384" i="37" s="1"/>
  <c r="H384" i="37" s="1"/>
  <c r="I384" i="37" s="1"/>
  <c r="F383" i="37"/>
  <c r="E383" i="37"/>
  <c r="G383" i="37" s="1"/>
  <c r="F382" i="37"/>
  <c r="E382" i="37"/>
  <c r="G382" i="37" s="1"/>
  <c r="F381" i="37"/>
  <c r="E381" i="37"/>
  <c r="G381" i="37" s="1"/>
  <c r="H381" i="37" s="1"/>
  <c r="I381" i="37" s="1"/>
  <c r="F380" i="37"/>
  <c r="E380" i="37"/>
  <c r="G380" i="37" s="1"/>
  <c r="F379" i="37"/>
  <c r="E379" i="37"/>
  <c r="G379" i="37" s="1"/>
  <c r="F378" i="37"/>
  <c r="E378" i="37"/>
  <c r="G378" i="37" s="1"/>
  <c r="F377" i="37"/>
  <c r="E377" i="37"/>
  <c r="G377" i="37" s="1"/>
  <c r="F376" i="37"/>
  <c r="E376" i="37"/>
  <c r="G376" i="37" s="1"/>
  <c r="F375" i="37"/>
  <c r="E375" i="37"/>
  <c r="G375" i="37" s="1"/>
  <c r="F374" i="37"/>
  <c r="E374" i="37"/>
  <c r="G374" i="37" s="1"/>
  <c r="H374" i="37" s="1"/>
  <c r="F373" i="37"/>
  <c r="E373" i="37"/>
  <c r="G373" i="37" s="1"/>
  <c r="F366" i="37"/>
  <c r="E366" i="37"/>
  <c r="G366" i="37" s="1"/>
  <c r="H366" i="37" s="1"/>
  <c r="F365" i="37"/>
  <c r="E365" i="37"/>
  <c r="G365" i="37" s="1"/>
  <c r="F364" i="37"/>
  <c r="E364" i="37"/>
  <c r="G364" i="37" s="1"/>
  <c r="F363" i="37"/>
  <c r="E363" i="37"/>
  <c r="G363" i="37" s="1"/>
  <c r="F362" i="37"/>
  <c r="E362" i="37"/>
  <c r="G362" i="37" s="1"/>
  <c r="H362" i="37" s="1"/>
  <c r="F361" i="37"/>
  <c r="E361" i="37"/>
  <c r="G361" i="37" s="1"/>
  <c r="F360" i="37"/>
  <c r="E360" i="37"/>
  <c r="G360" i="37" s="1"/>
  <c r="F359" i="37"/>
  <c r="E359" i="37"/>
  <c r="G359" i="37" s="1"/>
  <c r="F358" i="37"/>
  <c r="E358" i="37"/>
  <c r="G358" i="37" s="1"/>
  <c r="H358" i="37" s="1"/>
  <c r="F357" i="37"/>
  <c r="E357" i="37"/>
  <c r="G357" i="37" s="1"/>
  <c r="F356" i="37"/>
  <c r="E356" i="37"/>
  <c r="G356" i="37" s="1"/>
  <c r="F355" i="37"/>
  <c r="E355" i="37"/>
  <c r="G355" i="37" s="1"/>
  <c r="F354" i="37"/>
  <c r="E354" i="37"/>
  <c r="G354" i="37" s="1"/>
  <c r="F353" i="37"/>
  <c r="E353" i="37"/>
  <c r="G353" i="37" s="1"/>
  <c r="G352" i="37"/>
  <c r="F352" i="37"/>
  <c r="E352" i="37"/>
  <c r="G351" i="37"/>
  <c r="H351" i="37" s="1"/>
  <c r="I351" i="37" s="1"/>
  <c r="F351" i="37"/>
  <c r="E351" i="37"/>
  <c r="G350" i="37"/>
  <c r="H350" i="37" s="1"/>
  <c r="F350" i="37"/>
  <c r="E350" i="37"/>
  <c r="F342" i="37"/>
  <c r="E342" i="37"/>
  <c r="G342" i="37" s="1"/>
  <c r="F341" i="37"/>
  <c r="E341" i="37"/>
  <c r="G341" i="37" s="1"/>
  <c r="F340" i="37"/>
  <c r="E340" i="37"/>
  <c r="G340" i="37" s="1"/>
  <c r="F339" i="37"/>
  <c r="E339" i="37"/>
  <c r="G339" i="37" s="1"/>
  <c r="F338" i="37"/>
  <c r="E338" i="37"/>
  <c r="G338" i="37" s="1"/>
  <c r="F337" i="37"/>
  <c r="E337" i="37"/>
  <c r="G337" i="37" s="1"/>
  <c r="F336" i="37"/>
  <c r="E336" i="37"/>
  <c r="G336" i="37" s="1"/>
  <c r="H336" i="37" s="1"/>
  <c r="F335" i="37"/>
  <c r="E335" i="37"/>
  <c r="G335" i="37" s="1"/>
  <c r="H335" i="37" s="1"/>
  <c r="F334" i="37"/>
  <c r="E334" i="37"/>
  <c r="G334" i="37" s="1"/>
  <c r="F333" i="37"/>
  <c r="E333" i="37"/>
  <c r="G333" i="37" s="1"/>
  <c r="F332" i="37"/>
  <c r="E332" i="37"/>
  <c r="G332" i="37" s="1"/>
  <c r="F331" i="37"/>
  <c r="E331" i="37"/>
  <c r="G331" i="37" s="1"/>
  <c r="F330" i="37"/>
  <c r="E330" i="37"/>
  <c r="G330" i="37" s="1"/>
  <c r="H330" i="37" s="1"/>
  <c r="F329" i="37"/>
  <c r="E329" i="37"/>
  <c r="G329" i="37" s="1"/>
  <c r="F328" i="37"/>
  <c r="E328" i="37"/>
  <c r="G328" i="37" s="1"/>
  <c r="F327" i="37"/>
  <c r="E327" i="37"/>
  <c r="G327" i="37" s="1"/>
  <c r="H327" i="37" s="1"/>
  <c r="F326" i="37"/>
  <c r="E326" i="37"/>
  <c r="G326" i="37" s="1"/>
  <c r="F319" i="37"/>
  <c r="E319" i="37"/>
  <c r="G319" i="37" s="1"/>
  <c r="H319" i="37" s="1"/>
  <c r="F318" i="37"/>
  <c r="E318" i="37"/>
  <c r="G318" i="37" s="1"/>
  <c r="H318" i="37" s="1"/>
  <c r="I318" i="37" s="1"/>
  <c r="L318" i="37" s="1"/>
  <c r="F317" i="37"/>
  <c r="E317" i="37"/>
  <c r="G317" i="37" s="1"/>
  <c r="F316" i="37"/>
  <c r="E316" i="37"/>
  <c r="G316" i="37" s="1"/>
  <c r="F315" i="37"/>
  <c r="E315" i="37"/>
  <c r="G315" i="37" s="1"/>
  <c r="F314" i="37"/>
  <c r="E314" i="37"/>
  <c r="G314" i="37" s="1"/>
  <c r="H314" i="37" s="1"/>
  <c r="F313" i="37"/>
  <c r="E313" i="37"/>
  <c r="G313" i="37" s="1"/>
  <c r="H313" i="37" s="1"/>
  <c r="F312" i="37"/>
  <c r="E312" i="37"/>
  <c r="G312" i="37" s="1"/>
  <c r="F311" i="37"/>
  <c r="E311" i="37"/>
  <c r="G311" i="37" s="1"/>
  <c r="F310" i="37"/>
  <c r="E310" i="37"/>
  <c r="G310" i="37" s="1"/>
  <c r="H310" i="37" s="1"/>
  <c r="F309" i="37"/>
  <c r="E309" i="37"/>
  <c r="G309" i="37" s="1"/>
  <c r="F308" i="37"/>
  <c r="E308" i="37"/>
  <c r="G308" i="37" s="1"/>
  <c r="F307" i="37"/>
  <c r="E307" i="37"/>
  <c r="G307" i="37" s="1"/>
  <c r="F306" i="37"/>
  <c r="E306" i="37"/>
  <c r="G306" i="37" s="1"/>
  <c r="H306" i="37" s="1"/>
  <c r="I306" i="37" s="1"/>
  <c r="L306" i="37" s="1"/>
  <c r="G305" i="37"/>
  <c r="F305" i="37"/>
  <c r="E305" i="37"/>
  <c r="G304" i="37"/>
  <c r="F304" i="37"/>
  <c r="E304" i="37"/>
  <c r="G303" i="37"/>
  <c r="H303" i="37" s="1"/>
  <c r="F303" i="37"/>
  <c r="E303" i="37"/>
  <c r="J293" i="37"/>
  <c r="V293" i="37" s="1"/>
  <c r="I292" i="37"/>
  <c r="J291" i="37"/>
  <c r="W291" i="37" s="1"/>
  <c r="J290" i="37"/>
  <c r="I289" i="37"/>
  <c r="J289" i="37" s="1"/>
  <c r="J288" i="37"/>
  <c r="V288" i="37" s="1"/>
  <c r="J287" i="37"/>
  <c r="W287" i="37" s="1"/>
  <c r="J286" i="37"/>
  <c r="V286" i="37" s="1"/>
  <c r="I285" i="37"/>
  <c r="I284" i="37"/>
  <c r="I283" i="37"/>
  <c r="I282" i="37"/>
  <c r="I281" i="37"/>
  <c r="I280" i="37"/>
  <c r="J280" i="37" s="1"/>
  <c r="V280" i="37" s="1"/>
  <c r="I279" i="37"/>
  <c r="I278" i="37"/>
  <c r="J278" i="37" s="1"/>
  <c r="I277" i="37"/>
  <c r="J277" i="37" s="1"/>
  <c r="I276" i="37"/>
  <c r="J276" i="37" s="1"/>
  <c r="J271" i="37"/>
  <c r="V271" i="37" s="1"/>
  <c r="I270" i="37"/>
  <c r="J270" i="37" s="1"/>
  <c r="J269" i="37"/>
  <c r="V269" i="37" s="1"/>
  <c r="J268" i="37"/>
  <c r="I267" i="37"/>
  <c r="J267" i="37" s="1"/>
  <c r="J266" i="37"/>
  <c r="W266" i="37" s="1"/>
  <c r="J265" i="37"/>
  <c r="W265" i="37" s="1"/>
  <c r="J264" i="37"/>
  <c r="V264" i="37" s="1"/>
  <c r="I263" i="37"/>
  <c r="J263" i="37" s="1"/>
  <c r="W263" i="37" s="1"/>
  <c r="I262" i="37"/>
  <c r="J262" i="37" s="1"/>
  <c r="V262" i="37" s="1"/>
  <c r="I261" i="37"/>
  <c r="I260" i="37"/>
  <c r="J260" i="37" s="1"/>
  <c r="I259" i="37"/>
  <c r="J259" i="37" s="1"/>
  <c r="I258" i="37"/>
  <c r="J258" i="37" s="1"/>
  <c r="I257" i="37"/>
  <c r="J257" i="37" s="1"/>
  <c r="W257" i="37" s="1"/>
  <c r="I256" i="37"/>
  <c r="I255" i="37"/>
  <c r="I254" i="37"/>
  <c r="M74" i="37"/>
  <c r="Y74" i="37" s="1"/>
  <c r="L74" i="37"/>
  <c r="K73" i="37"/>
  <c r="M73" i="37" s="1"/>
  <c r="K72" i="37"/>
  <c r="K70" i="37"/>
  <c r="M70" i="37" s="1"/>
  <c r="K69" i="37"/>
  <c r="M69" i="37" s="1"/>
  <c r="M67" i="37"/>
  <c r="Y67" i="37" s="1"/>
  <c r="L67" i="37"/>
  <c r="K66" i="37"/>
  <c r="M66" i="37" s="1"/>
  <c r="K65" i="37"/>
  <c r="M65" i="37" s="1"/>
  <c r="Y65" i="37" s="1"/>
  <c r="K63" i="37"/>
  <c r="M63" i="37" s="1"/>
  <c r="X63" i="37" s="1"/>
  <c r="K62" i="37"/>
  <c r="L62" i="37" s="1"/>
  <c r="K60" i="37"/>
  <c r="M60" i="37" s="1"/>
  <c r="Y60" i="37" s="1"/>
  <c r="K59" i="37"/>
  <c r="K57" i="37"/>
  <c r="L57" i="37" s="1"/>
  <c r="K56" i="37"/>
  <c r="M56" i="37" s="1"/>
  <c r="Y56" i="37" s="1"/>
  <c r="K55" i="37"/>
  <c r="M55" i="37" s="1"/>
  <c r="X55" i="37" s="1"/>
  <c r="K53" i="37"/>
  <c r="M53" i="37" s="1"/>
  <c r="K52" i="37"/>
  <c r="M52" i="37" s="1"/>
  <c r="Y52" i="37" s="1"/>
  <c r="K51" i="37"/>
  <c r="K49" i="37"/>
  <c r="M49" i="37" s="1"/>
  <c r="M42" i="37"/>
  <c r="Y42" i="37" s="1"/>
  <c r="L42" i="37"/>
  <c r="K41" i="37"/>
  <c r="M41" i="37" s="1"/>
  <c r="Y41" i="37" s="1"/>
  <c r="K40" i="37"/>
  <c r="L40" i="37" s="1"/>
  <c r="K39" i="37"/>
  <c r="L39" i="37" s="1"/>
  <c r="K38" i="37"/>
  <c r="M38" i="37" s="1"/>
  <c r="X38" i="37" s="1"/>
  <c r="K37" i="37"/>
  <c r="M37" i="37" s="1"/>
  <c r="K36" i="37"/>
  <c r="K35" i="37"/>
  <c r="M35" i="37" s="1"/>
  <c r="X35" i="37" s="1"/>
  <c r="K34" i="37"/>
  <c r="M34" i="37" s="1"/>
  <c r="M33" i="37"/>
  <c r="L33" i="37"/>
  <c r="K32" i="37"/>
  <c r="L32" i="37" s="1"/>
  <c r="K31" i="37"/>
  <c r="M31" i="37" s="1"/>
  <c r="K30" i="37"/>
  <c r="M30" i="37" s="1"/>
  <c r="K29" i="37"/>
  <c r="L29" i="37" s="1"/>
  <c r="K28" i="37"/>
  <c r="M28" i="37" s="1"/>
  <c r="K27" i="37"/>
  <c r="M27" i="37" s="1"/>
  <c r="K26" i="37"/>
  <c r="M26" i="37" s="1"/>
  <c r="Y26" i="37" s="1"/>
  <c r="K25" i="37"/>
  <c r="M25" i="37" s="1"/>
  <c r="K24" i="37"/>
  <c r="M24" i="37" s="1"/>
  <c r="K23" i="37"/>
  <c r="M23" i="37" s="1"/>
  <c r="X23" i="37" s="1"/>
  <c r="K22" i="37"/>
  <c r="L22" i="37" s="1"/>
  <c r="K21" i="37"/>
  <c r="M21" i="37" s="1"/>
  <c r="K20" i="37"/>
  <c r="M20" i="37" s="1"/>
  <c r="K19" i="37"/>
  <c r="M19" i="37" s="1"/>
  <c r="K18" i="37"/>
  <c r="M18" i="37" s="1"/>
  <c r="K17" i="37"/>
  <c r="M17" i="37" s="1"/>
  <c r="X17" i="37" s="1"/>
  <c r="K16" i="37"/>
  <c r="L16" i="37" s="1"/>
  <c r="K15" i="37"/>
  <c r="K14" i="37"/>
  <c r="M14" i="37" s="1"/>
  <c r="Y14" i="37" s="1"/>
  <c r="K13" i="37"/>
  <c r="M13" i="37" s="1"/>
  <c r="K12" i="37"/>
  <c r="M12" i="37" s="1"/>
  <c r="K11" i="37"/>
  <c r="M11" i="37" s="1"/>
  <c r="X11" i="37" s="1"/>
  <c r="K10" i="37"/>
  <c r="M10" i="37" s="1"/>
  <c r="K9" i="37"/>
  <c r="M9" i="37" s="1"/>
  <c r="K8" i="37"/>
  <c r="M8" i="37" s="1"/>
  <c r="Y8" i="37" s="1"/>
  <c r="K7" i="37"/>
  <c r="K6" i="37"/>
  <c r="M6" i="37" s="1"/>
  <c r="K4" i="37"/>
  <c r="L4" i="37" s="1"/>
  <c r="L17" i="37" l="1"/>
  <c r="I521" i="37"/>
  <c r="L11" i="37"/>
  <c r="W293" i="37"/>
  <c r="Y293" i="37" s="1"/>
  <c r="Z293" i="37" s="1"/>
  <c r="AB293" i="37" s="1"/>
  <c r="M22" i="37"/>
  <c r="Y22" i="37" s="1"/>
  <c r="M4" i="37"/>
  <c r="Y4" i="37" s="1"/>
  <c r="M32" i="37"/>
  <c r="Y32" i="37" s="1"/>
  <c r="Y63" i="37"/>
  <c r="W280" i="37"/>
  <c r="Y280" i="37" s="1"/>
  <c r="Z280" i="37" s="1"/>
  <c r="AB280" i="37" s="1"/>
  <c r="M29" i="37"/>
  <c r="Y29" i="37" s="1"/>
  <c r="L69" i="37"/>
  <c r="M57" i="37"/>
  <c r="Y57" i="37" s="1"/>
  <c r="W271" i="37"/>
  <c r="Y271" i="37" s="1"/>
  <c r="Z271" i="37" s="1"/>
  <c r="AB271" i="37" s="1"/>
  <c r="W286" i="37"/>
  <c r="H455" i="37"/>
  <c r="I455" i="37" s="1"/>
  <c r="V276" i="37"/>
  <c r="W276" i="37"/>
  <c r="H361" i="37"/>
  <c r="I361" i="37" s="1"/>
  <c r="H340" i="37"/>
  <c r="I340" i="37"/>
  <c r="L340" i="37" s="1"/>
  <c r="Y286" i="37"/>
  <c r="Z286" i="37" s="1"/>
  <c r="AB286" i="37" s="1"/>
  <c r="V260" i="37"/>
  <c r="W260" i="37"/>
  <c r="Y260" i="37"/>
  <c r="Z260" i="37" s="1"/>
  <c r="H570" i="37"/>
  <c r="I570" i="37" s="1"/>
  <c r="I611" i="37"/>
  <c r="J611" i="37"/>
  <c r="W262" i="37"/>
  <c r="Y262" i="37" s="1"/>
  <c r="Z262" i="37" s="1"/>
  <c r="AB262" i="37" s="1"/>
  <c r="H357" i="37"/>
  <c r="I357" i="37"/>
  <c r="X42" i="37"/>
  <c r="AA42" i="37" s="1"/>
  <c r="AB42" i="37" s="1"/>
  <c r="AD42" i="37" s="1"/>
  <c r="H506" i="37"/>
  <c r="I506" i="37" s="1"/>
  <c r="V257" i="37"/>
  <c r="Y257" i="37" s="1"/>
  <c r="Z257" i="37" s="1"/>
  <c r="AB257" i="37" s="1"/>
  <c r="I412" i="37"/>
  <c r="V266" i="37"/>
  <c r="Y266" i="37" s="1"/>
  <c r="M7" i="37"/>
  <c r="Y7" i="37" s="1"/>
  <c r="L7" i="37"/>
  <c r="W259" i="37"/>
  <c r="V259" i="37"/>
  <c r="H328" i="37"/>
  <c r="I328" i="37" s="1"/>
  <c r="L328" i="37" s="1"/>
  <c r="L23" i="37"/>
  <c r="H387" i="37"/>
  <c r="I387" i="37"/>
  <c r="H569" i="37"/>
  <c r="I569" i="37" s="1"/>
  <c r="W288" i="37"/>
  <c r="Y288" i="37" s="1"/>
  <c r="M59" i="37"/>
  <c r="X59" i="37" s="1"/>
  <c r="L59" i="37"/>
  <c r="I549" i="37"/>
  <c r="L27" i="37"/>
  <c r="I314" i="37"/>
  <c r="L314" i="37" s="1"/>
  <c r="H332" i="37"/>
  <c r="I332" i="37"/>
  <c r="L332" i="37" s="1"/>
  <c r="L34" i="37"/>
  <c r="M51" i="37"/>
  <c r="L51" i="37"/>
  <c r="I310" i="37"/>
  <c r="L310" i="37" s="1"/>
  <c r="H338" i="37"/>
  <c r="I338" i="37" s="1"/>
  <c r="L338" i="37" s="1"/>
  <c r="L36" i="37"/>
  <c r="M36" i="37"/>
  <c r="Y36" i="37" s="1"/>
  <c r="H492" i="37"/>
  <c r="I492" i="37" s="1"/>
  <c r="L13" i="37"/>
  <c r="L24" i="37"/>
  <c r="J282" i="37"/>
  <c r="H498" i="37"/>
  <c r="I498" i="37" s="1"/>
  <c r="M498" i="37"/>
  <c r="L8" i="37"/>
  <c r="L66" i="37"/>
  <c r="H493" i="37"/>
  <c r="I493" i="37" s="1"/>
  <c r="L20" i="37"/>
  <c r="H410" i="37"/>
  <c r="I410" i="37" s="1"/>
  <c r="I551" i="37"/>
  <c r="W269" i="37"/>
  <c r="Y269" i="37" s="1"/>
  <c r="Z269" i="37" s="1"/>
  <c r="AB269" i="37" s="1"/>
  <c r="L19" i="37"/>
  <c r="L55" i="37"/>
  <c r="L14" i="37"/>
  <c r="L56" i="37"/>
  <c r="X26" i="37"/>
  <c r="X41" i="37"/>
  <c r="L9" i="37"/>
  <c r="M15" i="37"/>
  <c r="Y15" i="37" s="1"/>
  <c r="L15" i="37"/>
  <c r="I374" i="37"/>
  <c r="L70" i="37"/>
  <c r="L21" i="37"/>
  <c r="L26" i="37"/>
  <c r="I398" i="37"/>
  <c r="L30" i="37"/>
  <c r="H305" i="37"/>
  <c r="I305" i="37" s="1"/>
  <c r="L305" i="37" s="1"/>
  <c r="I350" i="37"/>
  <c r="I476" i="37"/>
  <c r="I491" i="37"/>
  <c r="J593" i="37"/>
  <c r="Y66" i="37"/>
  <c r="X66" i="37"/>
  <c r="Y13" i="37"/>
  <c r="X13" i="37"/>
  <c r="Y19" i="37"/>
  <c r="X19" i="37"/>
  <c r="Y28" i="37"/>
  <c r="X28" i="37"/>
  <c r="Y34" i="37"/>
  <c r="X34" i="37"/>
  <c r="Y49" i="37"/>
  <c r="X49" i="37"/>
  <c r="X69" i="37"/>
  <c r="Y69" i="37"/>
  <c r="Y25" i="37"/>
  <c r="X25" i="37"/>
  <c r="J619" i="37"/>
  <c r="H619" i="37"/>
  <c r="I619" i="37" s="1"/>
  <c r="X73" i="37"/>
  <c r="Y73" i="37"/>
  <c r="Y10" i="37"/>
  <c r="X10" i="37"/>
  <c r="X37" i="37"/>
  <c r="Y37" i="37"/>
  <c r="Y31" i="37"/>
  <c r="X31" i="37"/>
  <c r="Y53" i="37"/>
  <c r="X53" i="37"/>
  <c r="H528" i="37"/>
  <c r="I528" i="37" s="1"/>
  <c r="J591" i="37"/>
  <c r="H591" i="37"/>
  <c r="I591" i="37" s="1"/>
  <c r="L49" i="37"/>
  <c r="L25" i="37"/>
  <c r="Y27" i="37"/>
  <c r="X27" i="37"/>
  <c r="Y38" i="37"/>
  <c r="L52" i="37"/>
  <c r="M62" i="37"/>
  <c r="X65" i="37"/>
  <c r="M72" i="37"/>
  <c r="L72" i="37"/>
  <c r="V258" i="37"/>
  <c r="W258" i="37"/>
  <c r="H339" i="37"/>
  <c r="I339" i="37" s="1"/>
  <c r="L339" i="37" s="1"/>
  <c r="H420" i="37"/>
  <c r="I420" i="37" s="1"/>
  <c r="I428" i="37"/>
  <c r="J613" i="37"/>
  <c r="H613" i="37"/>
  <c r="I613" i="37" s="1"/>
  <c r="J623" i="37"/>
  <c r="X52" i="37"/>
  <c r="Y258" i="37"/>
  <c r="I401" i="37"/>
  <c r="H446" i="37"/>
  <c r="I446" i="37" s="1"/>
  <c r="H547" i="37"/>
  <c r="I547" i="37" s="1"/>
  <c r="H567" i="37"/>
  <c r="I567" i="37" s="1"/>
  <c r="H571" i="37"/>
  <c r="I571" i="37"/>
  <c r="H599" i="37"/>
  <c r="I599" i="37"/>
  <c r="J603" i="37"/>
  <c r="H603" i="37"/>
  <c r="I603" i="37" s="1"/>
  <c r="L10" i="37"/>
  <c r="X70" i="37"/>
  <c r="M16" i="37"/>
  <c r="X20" i="37"/>
  <c r="Y35" i="37"/>
  <c r="M40" i="37"/>
  <c r="Y70" i="37"/>
  <c r="H377" i="37"/>
  <c r="I377" i="37" s="1"/>
  <c r="X14" i="37"/>
  <c r="Y20" i="37"/>
  <c r="H458" i="37"/>
  <c r="I458" i="37" s="1"/>
  <c r="H413" i="37"/>
  <c r="I413" i="37" s="1"/>
  <c r="H424" i="37"/>
  <c r="I424" i="37" s="1"/>
  <c r="H450" i="37"/>
  <c r="I450" i="37" s="1"/>
  <c r="H515" i="37"/>
  <c r="I515" i="37" s="1"/>
  <c r="H575" i="37"/>
  <c r="I575" i="37" s="1"/>
  <c r="I623" i="37"/>
  <c r="Y9" i="37"/>
  <c r="X9" i="37"/>
  <c r="Y23" i="37"/>
  <c r="L53" i="37"/>
  <c r="H552" i="37"/>
  <c r="I552" i="37" s="1"/>
  <c r="H568" i="37"/>
  <c r="I568" i="37" s="1"/>
  <c r="J599" i="37"/>
  <c r="M499" i="37"/>
  <c r="H499" i="37"/>
  <c r="I499" i="37" s="1"/>
  <c r="Y12" i="37"/>
  <c r="X12" i="37"/>
  <c r="X8" i="37"/>
  <c r="L31" i="37"/>
  <c r="X74" i="37"/>
  <c r="AA74" i="37" s="1"/>
  <c r="H353" i="37"/>
  <c r="I353" i="37" s="1"/>
  <c r="H433" i="37"/>
  <c r="I433" i="37" s="1"/>
  <c r="Y55" i="37"/>
  <c r="J254" i="37"/>
  <c r="H364" i="37"/>
  <c r="I364" i="37" s="1"/>
  <c r="I388" i="37"/>
  <c r="H543" i="37"/>
  <c r="I543" i="37" s="1"/>
  <c r="H564" i="37"/>
  <c r="I564" i="37" s="1"/>
  <c r="H472" i="37"/>
  <c r="I472" i="37" s="1"/>
  <c r="H554" i="37"/>
  <c r="I554" i="37" s="1"/>
  <c r="L12" i="37"/>
  <c r="L18" i="37"/>
  <c r="Y33" i="37"/>
  <c r="X33" i="37"/>
  <c r="L65" i="37"/>
  <c r="Y21" i="37"/>
  <c r="X21" i="37"/>
  <c r="Y11" i="37"/>
  <c r="AA11" i="37" s="1"/>
  <c r="Y17" i="37"/>
  <c r="AA17" i="37" s="1"/>
  <c r="L28" i="37"/>
  <c r="Y30" i="37"/>
  <c r="X30" i="37"/>
  <c r="L37" i="37"/>
  <c r="M39" i="37"/>
  <c r="X56" i="37"/>
  <c r="L73" i="37"/>
  <c r="J255" i="37"/>
  <c r="H484" i="37"/>
  <c r="I484" i="37" s="1"/>
  <c r="H527" i="37"/>
  <c r="I527" i="37" s="1"/>
  <c r="H553" i="37"/>
  <c r="I553" i="37" s="1"/>
  <c r="J595" i="37"/>
  <c r="H595" i="37"/>
  <c r="I595" i="37" s="1"/>
  <c r="Y24" i="37"/>
  <c r="X24" i="37"/>
  <c r="H481" i="37"/>
  <c r="I481" i="37" s="1"/>
  <c r="Y6" i="37"/>
  <c r="X6" i="37"/>
  <c r="L60" i="37"/>
  <c r="L6" i="37"/>
  <c r="Y18" i="37"/>
  <c r="X18" i="37"/>
  <c r="X60" i="37"/>
  <c r="J284" i="37"/>
  <c r="H382" i="37"/>
  <c r="I382" i="37" s="1"/>
  <c r="H454" i="37"/>
  <c r="I454" i="37" s="1"/>
  <c r="I336" i="37"/>
  <c r="L336" i="37" s="1"/>
  <c r="H354" i="37"/>
  <c r="I354" i="37" s="1"/>
  <c r="H421" i="37"/>
  <c r="I421" i="37" s="1"/>
  <c r="W270" i="37"/>
  <c r="V270" i="37"/>
  <c r="Y270" i="37" s="1"/>
  <c r="H304" i="37"/>
  <c r="I304" i="37" s="1"/>
  <c r="L304" i="37" s="1"/>
  <c r="H523" i="37"/>
  <c r="I523" i="37" s="1"/>
  <c r="H333" i="37"/>
  <c r="I333" i="37" s="1"/>
  <c r="L333" i="37" s="1"/>
  <c r="H406" i="37"/>
  <c r="I406" i="37" s="1"/>
  <c r="H565" i="37"/>
  <c r="I565" i="37" s="1"/>
  <c r="J594" i="37"/>
  <c r="H594" i="37"/>
  <c r="I594" i="37" s="1"/>
  <c r="J624" i="37"/>
  <c r="H624" i="37"/>
  <c r="I624" i="37" s="1"/>
  <c r="H375" i="37"/>
  <c r="I375" i="37" s="1"/>
  <c r="H385" i="37"/>
  <c r="I385" i="37" s="1"/>
  <c r="H389" i="37"/>
  <c r="I389" i="37" s="1"/>
  <c r="H403" i="37"/>
  <c r="I403" i="37" s="1"/>
  <c r="M501" i="37"/>
  <c r="H501" i="37"/>
  <c r="I501" i="37" s="1"/>
  <c r="H540" i="37"/>
  <c r="I540" i="37" s="1"/>
  <c r="L63" i="37"/>
  <c r="J281" i="37"/>
  <c r="J292" i="37"/>
  <c r="H308" i="37"/>
  <c r="I308" i="37" s="1"/>
  <c r="L308" i="37" s="1"/>
  <c r="I474" i="37"/>
  <c r="H516" i="37"/>
  <c r="I516" i="37" s="1"/>
  <c r="H520" i="37"/>
  <c r="I520" i="37" s="1"/>
  <c r="H529" i="37"/>
  <c r="I529" i="37" s="1"/>
  <c r="L35" i="37"/>
  <c r="L38" i="37"/>
  <c r="L41" i="37"/>
  <c r="X67" i="37"/>
  <c r="AA67" i="37" s="1"/>
  <c r="H316" i="37"/>
  <c r="I316" i="37" s="1"/>
  <c r="L316" i="37" s="1"/>
  <c r="H376" i="37"/>
  <c r="I376" i="37" s="1"/>
  <c r="H471" i="37"/>
  <c r="I471" i="37" s="1"/>
  <c r="H475" i="37"/>
  <c r="I475" i="37" s="1"/>
  <c r="I480" i="37"/>
  <c r="J615" i="37"/>
  <c r="H615" i="37"/>
  <c r="I615" i="37" s="1"/>
  <c r="J621" i="37"/>
  <c r="H621" i="37"/>
  <c r="I621" i="37" s="1"/>
  <c r="I366" i="37"/>
  <c r="I449" i="37"/>
  <c r="H453" i="37"/>
  <c r="I453" i="37" s="1"/>
  <c r="V267" i="37"/>
  <c r="W267" i="37"/>
  <c r="M503" i="37"/>
  <c r="H503" i="37"/>
  <c r="I503" i="37" s="1"/>
  <c r="H517" i="37"/>
  <c r="I517" i="37" s="1"/>
  <c r="H550" i="37"/>
  <c r="I550" i="37" s="1"/>
  <c r="J592" i="37"/>
  <c r="H592" i="37"/>
  <c r="I592" i="37" s="1"/>
  <c r="H359" i="37"/>
  <c r="I359" i="37" s="1"/>
  <c r="H373" i="37"/>
  <c r="I373" i="37" s="1"/>
  <c r="H426" i="37"/>
  <c r="I426" i="37" s="1"/>
  <c r="M507" i="37"/>
  <c r="H507" i="37"/>
  <c r="I507" i="37" s="1"/>
  <c r="J601" i="37"/>
  <c r="H601" i="37"/>
  <c r="I601" i="37" s="1"/>
  <c r="J625" i="37"/>
  <c r="H625" i="37"/>
  <c r="I625" i="37" s="1"/>
  <c r="H317" i="37"/>
  <c r="I317" i="37" s="1"/>
  <c r="L317" i="37" s="1"/>
  <c r="I330" i="37"/>
  <c r="L330" i="37" s="1"/>
  <c r="H378" i="37"/>
  <c r="I378" i="37" s="1"/>
  <c r="H435" i="37"/>
  <c r="I435" i="37" s="1"/>
  <c r="H572" i="37"/>
  <c r="I572" i="37" s="1"/>
  <c r="I597" i="37"/>
  <c r="J612" i="37"/>
  <c r="H612" i="37"/>
  <c r="I612" i="37" s="1"/>
  <c r="J283" i="37"/>
  <c r="H356" i="37"/>
  <c r="I356" i="37" s="1"/>
  <c r="H363" i="37"/>
  <c r="I363" i="37" s="1"/>
  <c r="H431" i="37"/>
  <c r="I431" i="37" s="1"/>
  <c r="H451" i="37"/>
  <c r="I451" i="37" s="1"/>
  <c r="M504" i="37"/>
  <c r="H504" i="37"/>
  <c r="I504" i="37" s="1"/>
  <c r="H522" i="37"/>
  <c r="I522" i="37" s="1"/>
  <c r="H546" i="37"/>
  <c r="I546" i="37" s="1"/>
  <c r="H577" i="37"/>
  <c r="I577" i="37" s="1"/>
  <c r="J597" i="37"/>
  <c r="J616" i="37"/>
  <c r="H616" i="37"/>
  <c r="I616" i="37" s="1"/>
  <c r="I303" i="37"/>
  <c r="L303" i="37" s="1"/>
  <c r="I423" i="37"/>
  <c r="H432" i="37"/>
  <c r="I432" i="37" s="1"/>
  <c r="H436" i="37"/>
  <c r="I436" i="37"/>
  <c r="H478" i="37"/>
  <c r="I478" i="37" s="1"/>
  <c r="J598" i="37"/>
  <c r="H598" i="37"/>
  <c r="I598" i="37" s="1"/>
  <c r="W278" i="37"/>
  <c r="V278" i="37"/>
  <c r="H459" i="37"/>
  <c r="I459" i="37" s="1"/>
  <c r="H469" i="37"/>
  <c r="I469" i="37" s="1"/>
  <c r="H555" i="37"/>
  <c r="I555" i="37" s="1"/>
  <c r="J261" i="37"/>
  <c r="W264" i="37"/>
  <c r="Y264" i="37" s="1"/>
  <c r="W289" i="37"/>
  <c r="V289" i="37"/>
  <c r="H311" i="37"/>
  <c r="I311" i="37" s="1"/>
  <c r="L311" i="37" s="1"/>
  <c r="H411" i="37"/>
  <c r="I411" i="37" s="1"/>
  <c r="H477" i="37"/>
  <c r="I477" i="37" s="1"/>
  <c r="H494" i="37"/>
  <c r="I494" i="37" s="1"/>
  <c r="H518" i="37"/>
  <c r="I518" i="37" s="1"/>
  <c r="H525" i="37"/>
  <c r="I525" i="37" s="1"/>
  <c r="J600" i="37"/>
  <c r="H600" i="37"/>
  <c r="I600" i="37" s="1"/>
  <c r="I617" i="37"/>
  <c r="J279" i="37"/>
  <c r="H331" i="37"/>
  <c r="I331" i="37" s="1"/>
  <c r="L331" i="37" s="1"/>
  <c r="H355" i="37"/>
  <c r="I355" i="37" s="1"/>
  <c r="H452" i="37"/>
  <c r="I452" i="37" s="1"/>
  <c r="H456" i="37"/>
  <c r="I456" i="37" s="1"/>
  <c r="M505" i="37"/>
  <c r="H505" i="37"/>
  <c r="I505" i="37" s="1"/>
  <c r="J610" i="37"/>
  <c r="H610" i="37"/>
  <c r="I610" i="37" s="1"/>
  <c r="J617" i="37"/>
  <c r="H379" i="37"/>
  <c r="I379" i="37" s="1"/>
  <c r="H429" i="37"/>
  <c r="I429" i="37" s="1"/>
  <c r="H495" i="37"/>
  <c r="I495" i="37" s="1"/>
  <c r="M502" i="37"/>
  <c r="I502" i="37"/>
  <c r="H530" i="37"/>
  <c r="I530" i="37" s="1"/>
  <c r="H562" i="37"/>
  <c r="I562" i="37" s="1"/>
  <c r="J589" i="37"/>
  <c r="H589" i="37"/>
  <c r="I589" i="37" s="1"/>
  <c r="J618" i="37"/>
  <c r="H618" i="37"/>
  <c r="I618" i="37" s="1"/>
  <c r="H309" i="37"/>
  <c r="I309" i="37" s="1"/>
  <c r="L309" i="37" s="1"/>
  <c r="I319" i="37"/>
  <c r="L319" i="37" s="1"/>
  <c r="H341" i="37"/>
  <c r="I341" i="37" s="1"/>
  <c r="L341" i="37" s="1"/>
  <c r="H404" i="37"/>
  <c r="I404" i="37" s="1"/>
  <c r="H408" i="37"/>
  <c r="I408" i="37" s="1"/>
  <c r="H422" i="37"/>
  <c r="I422" i="37" s="1"/>
  <c r="H434" i="37"/>
  <c r="I434" i="37" s="1"/>
  <c r="I461" i="37"/>
  <c r="H545" i="37"/>
  <c r="I545" i="37" s="1"/>
  <c r="H578" i="37"/>
  <c r="I578" i="37" s="1"/>
  <c r="I593" i="37"/>
  <c r="J622" i="37"/>
  <c r="H622" i="37"/>
  <c r="I622" i="37" s="1"/>
  <c r="H383" i="37"/>
  <c r="I383" i="37" s="1"/>
  <c r="H402" i="37"/>
  <c r="I402" i="37" s="1"/>
  <c r="J256" i="37"/>
  <c r="V277" i="37"/>
  <c r="V290" i="37"/>
  <c r="H312" i="37"/>
  <c r="I312" i="37" s="1"/>
  <c r="L312" i="37" s="1"/>
  <c r="H326" i="37"/>
  <c r="I326" i="37" s="1"/>
  <c r="L326" i="37" s="1"/>
  <c r="H334" i="37"/>
  <c r="I334" i="37" s="1"/>
  <c r="L334" i="37" s="1"/>
  <c r="H342" i="37"/>
  <c r="I342" i="37" s="1"/>
  <c r="L342" i="37" s="1"/>
  <c r="H386" i="37"/>
  <c r="I386" i="37" s="1"/>
  <c r="I399" i="37"/>
  <c r="H405" i="37"/>
  <c r="I405" i="37" s="1"/>
  <c r="H482" i="37"/>
  <c r="I482" i="37" s="1"/>
  <c r="H566" i="37"/>
  <c r="I566" i="37" s="1"/>
  <c r="V263" i="37"/>
  <c r="Y263" i="37" s="1"/>
  <c r="V268" i="37"/>
  <c r="W277" i="37"/>
  <c r="W290" i="37"/>
  <c r="I358" i="37"/>
  <c r="H427" i="37"/>
  <c r="I427" i="37" s="1"/>
  <c r="H430" i="37"/>
  <c r="I430" i="37" s="1"/>
  <c r="H497" i="37"/>
  <c r="I497" i="37" s="1"/>
  <c r="H500" i="37"/>
  <c r="I500" i="37" s="1"/>
  <c r="H514" i="37"/>
  <c r="I514" i="37" s="1"/>
  <c r="W268" i="37"/>
  <c r="H307" i="37"/>
  <c r="I307" i="37" s="1"/>
  <c r="L307" i="37" s="1"/>
  <c r="H315" i="37"/>
  <c r="I315" i="37" s="1"/>
  <c r="L315" i="37" s="1"/>
  <c r="H329" i="37"/>
  <c r="I329" i="37" s="1"/>
  <c r="L329" i="37" s="1"/>
  <c r="H337" i="37"/>
  <c r="I337" i="37" s="1"/>
  <c r="L337" i="37" s="1"/>
  <c r="H365" i="37"/>
  <c r="I365" i="37" s="1"/>
  <c r="H380" i="37"/>
  <c r="I380" i="37" s="1"/>
  <c r="H460" i="37"/>
  <c r="I460" i="37" s="1"/>
  <c r="H544" i="37"/>
  <c r="I544" i="37" s="1"/>
  <c r="H587" i="37"/>
  <c r="I587" i="37" s="1"/>
  <c r="J590" i="37"/>
  <c r="H590" i="37"/>
  <c r="I590" i="37" s="1"/>
  <c r="J596" i="37"/>
  <c r="H596" i="37"/>
  <c r="I596" i="37" s="1"/>
  <c r="J602" i="37"/>
  <c r="H602" i="37"/>
  <c r="I602" i="37" s="1"/>
  <c r="J614" i="37"/>
  <c r="H614" i="37"/>
  <c r="I614" i="37" s="1"/>
  <c r="J620" i="37"/>
  <c r="H620" i="37"/>
  <c r="I620" i="37" s="1"/>
  <c r="J626" i="37"/>
  <c r="H626" i="37"/>
  <c r="I626" i="37" s="1"/>
  <c r="J285" i="37"/>
  <c r="I313" i="37"/>
  <c r="L313" i="37" s="1"/>
  <c r="I327" i="37"/>
  <c r="L327" i="37" s="1"/>
  <c r="I335" i="37"/>
  <c r="L335" i="37" s="1"/>
  <c r="H352" i="37"/>
  <c r="I352" i="37" s="1"/>
  <c r="I362" i="37"/>
  <c r="H409" i="37"/>
  <c r="I409" i="37" s="1"/>
  <c r="I457" i="37"/>
  <c r="H470" i="37"/>
  <c r="I470" i="37" s="1"/>
  <c r="H479" i="37"/>
  <c r="I479" i="37" s="1"/>
  <c r="H548" i="37"/>
  <c r="I548" i="37" s="1"/>
  <c r="H563" i="37"/>
  <c r="I563" i="37" s="1"/>
  <c r="H573" i="37"/>
  <c r="I573" i="37" s="1"/>
  <c r="V265" i="37"/>
  <c r="Y265" i="37" s="1"/>
  <c r="V287" i="37"/>
  <c r="Y287" i="37" s="1"/>
  <c r="H360" i="37"/>
  <c r="I360" i="37" s="1"/>
  <c r="H397" i="37"/>
  <c r="I397" i="37" s="1"/>
  <c r="H447" i="37"/>
  <c r="I447" i="37" s="1"/>
  <c r="H588" i="37"/>
  <c r="I588" i="37" s="1"/>
  <c r="V291" i="37"/>
  <c r="Y291" i="37" s="1"/>
  <c r="Y278" i="37" l="1"/>
  <c r="Y59" i="37"/>
  <c r="AA59" i="37" s="1"/>
  <c r="AB59" i="37" s="1"/>
  <c r="AD59" i="37" s="1"/>
  <c r="AA24" i="37"/>
  <c r="AB24" i="37" s="1"/>
  <c r="AD24" i="37" s="1"/>
  <c r="AA14" i="37"/>
  <c r="AB14" i="37" s="1"/>
  <c r="AD14" i="37" s="1"/>
  <c r="Y277" i="37"/>
  <c r="Z277" i="37" s="1"/>
  <c r="AB277" i="37" s="1"/>
  <c r="AA63" i="37"/>
  <c r="AB63" i="37" s="1"/>
  <c r="AD63" i="37" s="1"/>
  <c r="AA19" i="37"/>
  <c r="AB19" i="37" s="1"/>
  <c r="AD19" i="37" s="1"/>
  <c r="X32" i="37"/>
  <c r="AA32" i="37" s="1"/>
  <c r="AB32" i="37" s="1"/>
  <c r="AD32" i="37" s="1"/>
  <c r="Y259" i="37"/>
  <c r="Z259" i="37" s="1"/>
  <c r="AB259" i="37" s="1"/>
  <c r="AA23" i="37"/>
  <c r="AB23" i="37" s="1"/>
  <c r="AD23" i="37" s="1"/>
  <c r="AA10" i="37"/>
  <c r="AB10" i="37" s="1"/>
  <c r="AD10" i="37" s="1"/>
  <c r="AA66" i="37"/>
  <c r="X36" i="37"/>
  <c r="AA36" i="37" s="1"/>
  <c r="X29" i="37"/>
  <c r="AA29" i="37" s="1"/>
  <c r="AB29" i="37" s="1"/>
  <c r="AD29" i="37" s="1"/>
  <c r="X22" i="37"/>
  <c r="AA22" i="37" s="1"/>
  <c r="AB22" i="37" s="1"/>
  <c r="AD22" i="37" s="1"/>
  <c r="AA27" i="37"/>
  <c r="AB27" i="37" s="1"/>
  <c r="AD27" i="37" s="1"/>
  <c r="AA9" i="37"/>
  <c r="AB9" i="37" s="1"/>
  <c r="AD9" i="37" s="1"/>
  <c r="AA56" i="37"/>
  <c r="AB56" i="37" s="1"/>
  <c r="AD56" i="37" s="1"/>
  <c r="Z288" i="37"/>
  <c r="AB288" i="37"/>
  <c r="Y276" i="37"/>
  <c r="Z276" i="37" s="1"/>
  <c r="AB276" i="37" s="1"/>
  <c r="X15" i="37"/>
  <c r="AA15" i="37" s="1"/>
  <c r="AB15" i="37" s="1"/>
  <c r="AD15" i="37" s="1"/>
  <c r="AA13" i="37"/>
  <c r="AB13" i="37" s="1"/>
  <c r="AD13" i="37" s="1"/>
  <c r="Y267" i="37"/>
  <c r="Z267" i="37" s="1"/>
  <c r="AB267" i="37" s="1"/>
  <c r="AA69" i="37"/>
  <c r="AB69" i="37" s="1"/>
  <c r="AD69" i="37" s="1"/>
  <c r="Y289" i="37"/>
  <c r="Z289" i="37" s="1"/>
  <c r="AB289" i="37" s="1"/>
  <c r="AA49" i="37"/>
  <c r="AB49" i="37" s="1"/>
  <c r="AD49" i="37" s="1"/>
  <c r="X4" i="37"/>
  <c r="AA4" i="37" s="1"/>
  <c r="AB4" i="37" s="1"/>
  <c r="X57" i="37"/>
  <c r="AA57" i="37" s="1"/>
  <c r="AB57" i="37" s="1"/>
  <c r="AA20" i="37"/>
  <c r="AB20" i="37" s="1"/>
  <c r="AD20" i="37" s="1"/>
  <c r="AA34" i="37"/>
  <c r="AB34" i="37" s="1"/>
  <c r="AD34" i="37" s="1"/>
  <c r="Z266" i="37"/>
  <c r="AB266" i="37" s="1"/>
  <c r="X51" i="37"/>
  <c r="Y51" i="37"/>
  <c r="Y268" i="37"/>
  <c r="Z268" i="37" s="1"/>
  <c r="AB268" i="37" s="1"/>
  <c r="AA26" i="37"/>
  <c r="AA21" i="37"/>
  <c r="AB21" i="37" s="1"/>
  <c r="AD21" i="37" s="1"/>
  <c r="AA70" i="37"/>
  <c r="AB70" i="37" s="1"/>
  <c r="AD70" i="37" s="1"/>
  <c r="AA6" i="37"/>
  <c r="Y290" i="37"/>
  <c r="Z290" i="37" s="1"/>
  <c r="AB290" i="37" s="1"/>
  <c r="AA55" i="37"/>
  <c r="AB55" i="37" s="1"/>
  <c r="AD55" i="37" s="1"/>
  <c r="AA31" i="37"/>
  <c r="AB31" i="37" s="1"/>
  <c r="AD31" i="37" s="1"/>
  <c r="AA28" i="37"/>
  <c r="AB28" i="37" s="1"/>
  <c r="AD28" i="37" s="1"/>
  <c r="AA8" i="37"/>
  <c r="AB8" i="37" s="1"/>
  <c r="AD8" i="37" s="1"/>
  <c r="X7" i="37"/>
  <c r="AA7" i="37" s="1"/>
  <c r="AB7" i="37" s="1"/>
  <c r="AA53" i="37"/>
  <c r="AB53" i="37" s="1"/>
  <c r="AD53" i="37" s="1"/>
  <c r="AB260" i="37"/>
  <c r="W282" i="37"/>
  <c r="V282" i="37"/>
  <c r="AA30" i="37"/>
  <c r="AB30" i="37" s="1"/>
  <c r="AD30" i="37" s="1"/>
  <c r="AA41" i="37"/>
  <c r="AA38" i="37"/>
  <c r="AB38" i="37" s="1"/>
  <c r="AD38" i="37" s="1"/>
  <c r="AA33" i="37"/>
  <c r="Z270" i="37"/>
  <c r="AB270" i="37" s="1"/>
  <c r="Z264" i="37"/>
  <c r="AB264" i="37"/>
  <c r="W285" i="37"/>
  <c r="V285" i="37"/>
  <c r="Y285" i="37" s="1"/>
  <c r="Z278" i="37"/>
  <c r="AB278" i="37" s="1"/>
  <c r="W281" i="37"/>
  <c r="V281" i="37"/>
  <c r="Y39" i="37"/>
  <c r="X39" i="37"/>
  <c r="AA12" i="37"/>
  <c r="Z258" i="37"/>
  <c r="AB258" i="37" s="1"/>
  <c r="AB74" i="37"/>
  <c r="AD74" i="37" s="1"/>
  <c r="AB17" i="37"/>
  <c r="AD17" i="37" s="1"/>
  <c r="Z291" i="37"/>
  <c r="AB291" i="37" s="1"/>
  <c r="W256" i="37"/>
  <c r="V256" i="37"/>
  <c r="AA37" i="37"/>
  <c r="AB11" i="37"/>
  <c r="AD11" i="37" s="1"/>
  <c r="Z287" i="37"/>
  <c r="AB287" i="37" s="1"/>
  <c r="W255" i="37"/>
  <c r="V255" i="37"/>
  <c r="Y255" i="37" s="1"/>
  <c r="AA52" i="37"/>
  <c r="W254" i="37"/>
  <c r="V254" i="37"/>
  <c r="Y254" i="37" s="1"/>
  <c r="W279" i="37"/>
  <c r="V279" i="37"/>
  <c r="Y279" i="37" s="1"/>
  <c r="Y62" i="37"/>
  <c r="X62" i="37"/>
  <c r="Z265" i="37"/>
  <c r="AB265" i="37" s="1"/>
  <c r="AB67" i="37"/>
  <c r="AD67" i="37" s="1"/>
  <c r="W284" i="37"/>
  <c r="V284" i="37"/>
  <c r="AA65" i="37"/>
  <c r="Y16" i="37"/>
  <c r="X16" i="37"/>
  <c r="AB41" i="37"/>
  <c r="AD41" i="37" s="1"/>
  <c r="AA60" i="37"/>
  <c r="Y72" i="37"/>
  <c r="X72" i="37"/>
  <c r="AA72" i="37" s="1"/>
  <c r="W261" i="37"/>
  <c r="V261" i="37"/>
  <c r="Y261" i="37" s="1"/>
  <c r="AA35" i="37"/>
  <c r="W292" i="37"/>
  <c r="V292" i="37"/>
  <c r="Y292" i="37" s="1"/>
  <c r="AA73" i="37"/>
  <c r="Y40" i="37"/>
  <c r="X40" i="37"/>
  <c r="Z263" i="37"/>
  <c r="AB263" i="37"/>
  <c r="W283" i="37"/>
  <c r="V283" i="37"/>
  <c r="AA18" i="37"/>
  <c r="AA25" i="37"/>
  <c r="Y281" i="37" l="1"/>
  <c r="Y256" i="37"/>
  <c r="Z256" i="37" s="1"/>
  <c r="AB256" i="37" s="1"/>
  <c r="AB66" i="37"/>
  <c r="AD66" i="37" s="1"/>
  <c r="Y283" i="37"/>
  <c r="AA62" i="37"/>
  <c r="AD57" i="37"/>
  <c r="AD4" i="37"/>
  <c r="Y282" i="37"/>
  <c r="Z282" i="37" s="1"/>
  <c r="AB282" i="37" s="1"/>
  <c r="AA51" i="37"/>
  <c r="AB51" i="37" s="1"/>
  <c r="AD51" i="37" s="1"/>
  <c r="AD7" i="37"/>
  <c r="AB33" i="37"/>
  <c r="AD33" i="37" s="1"/>
  <c r="AB36" i="37"/>
  <c r="AD36" i="37" s="1"/>
  <c r="AA40" i="37"/>
  <c r="AB40" i="37" s="1"/>
  <c r="AD40" i="37" s="1"/>
  <c r="AB6" i="37"/>
  <c r="AD6" i="37" s="1"/>
  <c r="AB26" i="37"/>
  <c r="AD26" i="37" s="1"/>
  <c r="Y284" i="37"/>
  <c r="Z284" i="37" s="1"/>
  <c r="AB284" i="37" s="1"/>
  <c r="AA39" i="37"/>
  <c r="Z261" i="37"/>
  <c r="AB261" i="37" s="1"/>
  <c r="Z281" i="37"/>
  <c r="AB281" i="37" s="1"/>
  <c r="AB25" i="37"/>
  <c r="AD25" i="37" s="1"/>
  <c r="Z292" i="37"/>
  <c r="AB292" i="37" s="1"/>
  <c r="AA16" i="37"/>
  <c r="Z283" i="37"/>
  <c r="AB283" i="37" s="1"/>
  <c r="Z279" i="37"/>
  <c r="AB279" i="37" s="1"/>
  <c r="AB72" i="37"/>
  <c r="AD72" i="37" s="1"/>
  <c r="Z285" i="37"/>
  <c r="AB285" i="37" s="1"/>
  <c r="AB73" i="37"/>
  <c r="AD73" i="37" s="1"/>
  <c r="Z255" i="37"/>
  <c r="AB255" i="37" s="1"/>
  <c r="AB18" i="37"/>
  <c r="AD18" i="37" s="1"/>
  <c r="AB37" i="37"/>
  <c r="AD37" i="37" s="1"/>
  <c r="AB12" i="37"/>
  <c r="AD12" i="37" s="1"/>
  <c r="Z254" i="37"/>
  <c r="AB254" i="37" s="1"/>
  <c r="AB65" i="37"/>
  <c r="AD65" i="37" s="1"/>
  <c r="AB35" i="37"/>
  <c r="AD35" i="37"/>
  <c r="AB60" i="37"/>
  <c r="AD60" i="37" s="1"/>
  <c r="AB52" i="37"/>
  <c r="AD52" i="37" s="1"/>
  <c r="AB62" i="37" l="1"/>
  <c r="AD62" i="37" s="1"/>
  <c r="AB39" i="37"/>
  <c r="AD39" i="37" s="1"/>
  <c r="AB16" i="37"/>
  <c r="AD16" i="37" s="1"/>
  <c r="F672" i="36" l="1"/>
  <c r="E672" i="36"/>
  <c r="G672" i="36" s="1"/>
  <c r="F671" i="36"/>
  <c r="E671" i="36"/>
  <c r="G671" i="36" s="1"/>
  <c r="F670" i="36"/>
  <c r="E670" i="36"/>
  <c r="G670" i="36" s="1"/>
  <c r="F669" i="36"/>
  <c r="E669" i="36"/>
  <c r="G669" i="36" s="1"/>
  <c r="H669" i="36" s="1"/>
  <c r="F668" i="36"/>
  <c r="E668" i="36"/>
  <c r="G668" i="36" s="1"/>
  <c r="F667" i="36"/>
  <c r="E667" i="36"/>
  <c r="G667" i="36" s="1"/>
  <c r="J667" i="36" s="1"/>
  <c r="F666" i="36"/>
  <c r="E666" i="36"/>
  <c r="G666" i="36" s="1"/>
  <c r="F665" i="36"/>
  <c r="E665" i="36"/>
  <c r="G665" i="36" s="1"/>
  <c r="F664" i="36"/>
  <c r="E664" i="36"/>
  <c r="G664" i="36" s="1"/>
  <c r="F663" i="36"/>
  <c r="E663" i="36"/>
  <c r="G663" i="36" s="1"/>
  <c r="H663" i="36" s="1"/>
  <c r="G662" i="36"/>
  <c r="F662" i="36"/>
  <c r="E662" i="36"/>
  <c r="F661" i="36"/>
  <c r="E661" i="36"/>
  <c r="G661" i="36" s="1"/>
  <c r="G660" i="36"/>
  <c r="F660" i="36"/>
  <c r="E660" i="36"/>
  <c r="F659" i="36"/>
  <c r="E659" i="36"/>
  <c r="G659" i="36" s="1"/>
  <c r="J659" i="36" s="1"/>
  <c r="F658" i="36"/>
  <c r="E658" i="36"/>
  <c r="G658" i="36" s="1"/>
  <c r="J657" i="36"/>
  <c r="F657" i="36"/>
  <c r="E657" i="36"/>
  <c r="G657" i="36" s="1"/>
  <c r="H657" i="36" s="1"/>
  <c r="F656" i="36"/>
  <c r="E656" i="36"/>
  <c r="G656" i="36" s="1"/>
  <c r="F649" i="36"/>
  <c r="E649" i="36"/>
  <c r="G649" i="36" s="1"/>
  <c r="H649" i="36" s="1"/>
  <c r="F648" i="36"/>
  <c r="E648" i="36"/>
  <c r="G648" i="36" s="1"/>
  <c r="F647" i="36"/>
  <c r="E647" i="36"/>
  <c r="G647" i="36" s="1"/>
  <c r="H647" i="36" s="1"/>
  <c r="F646" i="36"/>
  <c r="E646" i="36"/>
  <c r="G646" i="36" s="1"/>
  <c r="J645" i="36"/>
  <c r="F645" i="36"/>
  <c r="E645" i="36"/>
  <c r="G645" i="36" s="1"/>
  <c r="H645" i="36" s="1"/>
  <c r="I645" i="36" s="1"/>
  <c r="F644" i="36"/>
  <c r="E644" i="36"/>
  <c r="G644" i="36" s="1"/>
  <c r="F643" i="36"/>
  <c r="E643" i="36"/>
  <c r="G643" i="36" s="1"/>
  <c r="F642" i="36"/>
  <c r="E642" i="36"/>
  <c r="G642" i="36" s="1"/>
  <c r="F641" i="36"/>
  <c r="E641" i="36"/>
  <c r="G641" i="36" s="1"/>
  <c r="G640" i="36"/>
  <c r="F640" i="36"/>
  <c r="E640" i="36"/>
  <c r="F639" i="36"/>
  <c r="E639" i="36"/>
  <c r="G639" i="36" s="1"/>
  <c r="F638" i="36"/>
  <c r="E638" i="36"/>
  <c r="G638" i="36" s="1"/>
  <c r="F637" i="36"/>
  <c r="E637" i="36"/>
  <c r="G637" i="36" s="1"/>
  <c r="J637" i="36" s="1"/>
  <c r="F636" i="36"/>
  <c r="E636" i="36"/>
  <c r="G636" i="36" s="1"/>
  <c r="G635" i="36"/>
  <c r="H635" i="36" s="1"/>
  <c r="F635" i="36"/>
  <c r="E635" i="36"/>
  <c r="G634" i="36"/>
  <c r="F634" i="36"/>
  <c r="E634" i="36"/>
  <c r="G633" i="36"/>
  <c r="J633" i="36" s="1"/>
  <c r="F633" i="36"/>
  <c r="E633" i="36"/>
  <c r="F624" i="36"/>
  <c r="E624" i="36"/>
  <c r="G624" i="36" s="1"/>
  <c r="F623" i="36"/>
  <c r="E623" i="36"/>
  <c r="G623" i="36" s="1"/>
  <c r="H623" i="36" s="1"/>
  <c r="F622" i="36"/>
  <c r="E622" i="36"/>
  <c r="G622" i="36" s="1"/>
  <c r="H622" i="36" s="1"/>
  <c r="I622" i="36" s="1"/>
  <c r="G621" i="36"/>
  <c r="H621" i="36" s="1"/>
  <c r="F621" i="36"/>
  <c r="E621" i="36"/>
  <c r="F620" i="36"/>
  <c r="E620" i="36"/>
  <c r="G620" i="36" s="1"/>
  <c r="H620" i="36" s="1"/>
  <c r="G619" i="36"/>
  <c r="F619" i="36"/>
  <c r="E619" i="36"/>
  <c r="F618" i="36"/>
  <c r="E618" i="36"/>
  <c r="G618" i="36" s="1"/>
  <c r="F617" i="36"/>
  <c r="E617" i="36"/>
  <c r="G617" i="36" s="1"/>
  <c r="F616" i="36"/>
  <c r="E616" i="36"/>
  <c r="G616" i="36" s="1"/>
  <c r="G615" i="36"/>
  <c r="H615" i="36" s="1"/>
  <c r="I615" i="36" s="1"/>
  <c r="F615" i="36"/>
  <c r="E615" i="36"/>
  <c r="F614" i="36"/>
  <c r="E614" i="36"/>
  <c r="G614" i="36" s="1"/>
  <c r="F613" i="36"/>
  <c r="E613" i="36"/>
  <c r="G613" i="36" s="1"/>
  <c r="F612" i="36"/>
  <c r="E612" i="36"/>
  <c r="G612" i="36" s="1"/>
  <c r="F611" i="36"/>
  <c r="E611" i="36"/>
  <c r="G611" i="36" s="1"/>
  <c r="F610" i="36"/>
  <c r="E610" i="36"/>
  <c r="G610" i="36" s="1"/>
  <c r="F609" i="36"/>
  <c r="E609" i="36"/>
  <c r="G609" i="36" s="1"/>
  <c r="H609" i="36" s="1"/>
  <c r="F608" i="36"/>
  <c r="E608" i="36"/>
  <c r="G608" i="36" s="1"/>
  <c r="F601" i="36"/>
  <c r="E601" i="36"/>
  <c r="G601" i="36" s="1"/>
  <c r="F600" i="36"/>
  <c r="E600" i="36"/>
  <c r="G600" i="36" s="1"/>
  <c r="F599" i="36"/>
  <c r="E599" i="36"/>
  <c r="G599" i="36" s="1"/>
  <c r="H599" i="36" s="1"/>
  <c r="G598" i="36"/>
  <c r="F598" i="36"/>
  <c r="E598" i="36"/>
  <c r="F597" i="36"/>
  <c r="E597" i="36"/>
  <c r="G597" i="36" s="1"/>
  <c r="F596" i="36"/>
  <c r="E596" i="36"/>
  <c r="G596" i="36" s="1"/>
  <c r="H595" i="36"/>
  <c r="I595" i="36" s="1"/>
  <c r="F595" i="36"/>
  <c r="E595" i="36"/>
  <c r="G595" i="36" s="1"/>
  <c r="F594" i="36"/>
  <c r="E594" i="36"/>
  <c r="G594" i="36" s="1"/>
  <c r="F593" i="36"/>
  <c r="E593" i="36"/>
  <c r="G593" i="36" s="1"/>
  <c r="F592" i="36"/>
  <c r="E592" i="36"/>
  <c r="G592" i="36" s="1"/>
  <c r="H592" i="36" s="1"/>
  <c r="I592" i="36" s="1"/>
  <c r="F591" i="36"/>
  <c r="E591" i="36"/>
  <c r="G591" i="36" s="1"/>
  <c r="G590" i="36"/>
  <c r="H590" i="36" s="1"/>
  <c r="I590" i="36" s="1"/>
  <c r="F590" i="36"/>
  <c r="E590" i="36"/>
  <c r="F589" i="36"/>
  <c r="E589" i="36"/>
  <c r="G589" i="36" s="1"/>
  <c r="G588" i="36"/>
  <c r="F588" i="36"/>
  <c r="E588" i="36"/>
  <c r="G587" i="36"/>
  <c r="H587" i="36" s="1"/>
  <c r="I587" i="36" s="1"/>
  <c r="F587" i="36"/>
  <c r="E587" i="36"/>
  <c r="G586" i="36"/>
  <c r="F586" i="36"/>
  <c r="E586" i="36"/>
  <c r="G585" i="36"/>
  <c r="F585" i="36"/>
  <c r="E585" i="36"/>
  <c r="F576" i="36"/>
  <c r="E576" i="36"/>
  <c r="G576" i="36" s="1"/>
  <c r="H576" i="36" s="1"/>
  <c r="F575" i="36"/>
  <c r="E575" i="36"/>
  <c r="G575" i="36" s="1"/>
  <c r="H575" i="36" s="1"/>
  <c r="I575" i="36" s="1"/>
  <c r="F574" i="36"/>
  <c r="E574" i="36"/>
  <c r="G574" i="36" s="1"/>
  <c r="F573" i="36"/>
  <c r="E573" i="36"/>
  <c r="G573" i="36" s="1"/>
  <c r="H573" i="36" s="1"/>
  <c r="H572" i="36"/>
  <c r="I572" i="36" s="1"/>
  <c r="F572" i="36"/>
  <c r="E572" i="36"/>
  <c r="G572" i="36" s="1"/>
  <c r="F571" i="36"/>
  <c r="E571" i="36"/>
  <c r="G571" i="36" s="1"/>
  <c r="F570" i="36"/>
  <c r="E570" i="36"/>
  <c r="G570" i="36" s="1"/>
  <c r="H570" i="36" s="1"/>
  <c r="I570" i="36" s="1"/>
  <c r="F569" i="36"/>
  <c r="E569" i="36"/>
  <c r="G569" i="36" s="1"/>
  <c r="F568" i="36"/>
  <c r="E568" i="36"/>
  <c r="G568" i="36" s="1"/>
  <c r="F567" i="36"/>
  <c r="E567" i="36"/>
  <c r="G567" i="36" s="1"/>
  <c r="F566" i="36"/>
  <c r="E566" i="36"/>
  <c r="G566" i="36" s="1"/>
  <c r="H566" i="36" s="1"/>
  <c r="I566" i="36" s="1"/>
  <c r="G565" i="36"/>
  <c r="H565" i="36" s="1"/>
  <c r="F565" i="36"/>
  <c r="E565" i="36"/>
  <c r="F564" i="36"/>
  <c r="E564" i="36"/>
  <c r="G564" i="36" s="1"/>
  <c r="F563" i="36"/>
  <c r="E563" i="36"/>
  <c r="G563" i="36" s="1"/>
  <c r="H563" i="36" s="1"/>
  <c r="I563" i="36" s="1"/>
  <c r="F562" i="36"/>
  <c r="E562" i="36"/>
  <c r="G562" i="36" s="1"/>
  <c r="F561" i="36"/>
  <c r="E561" i="36"/>
  <c r="G561" i="36" s="1"/>
  <c r="F560" i="36"/>
  <c r="E560" i="36"/>
  <c r="G560" i="36" s="1"/>
  <c r="F553" i="36"/>
  <c r="E553" i="36"/>
  <c r="G553" i="36" s="1"/>
  <c r="F552" i="36"/>
  <c r="E552" i="36"/>
  <c r="G552" i="36" s="1"/>
  <c r="H552" i="36" s="1"/>
  <c r="F551" i="36"/>
  <c r="E551" i="36"/>
  <c r="G551" i="36" s="1"/>
  <c r="F550" i="36"/>
  <c r="E550" i="36"/>
  <c r="G550" i="36" s="1"/>
  <c r="F549" i="36"/>
  <c r="E549" i="36"/>
  <c r="G549" i="36" s="1"/>
  <c r="F548" i="36"/>
  <c r="E548" i="36"/>
  <c r="G548" i="36" s="1"/>
  <c r="L548" i="36" s="1"/>
  <c r="F547" i="36"/>
  <c r="E547" i="36"/>
  <c r="G547" i="36" s="1"/>
  <c r="H547" i="36" s="1"/>
  <c r="F546" i="36"/>
  <c r="E546" i="36"/>
  <c r="G546" i="36" s="1"/>
  <c r="L545" i="36"/>
  <c r="F545" i="36"/>
  <c r="E545" i="36"/>
  <c r="G545" i="36" s="1"/>
  <c r="G544" i="36"/>
  <c r="L544" i="36" s="1"/>
  <c r="F544" i="36"/>
  <c r="E544" i="36"/>
  <c r="F543" i="36"/>
  <c r="E543" i="36"/>
  <c r="G543" i="36" s="1"/>
  <c r="F542" i="36"/>
  <c r="E542" i="36"/>
  <c r="G542" i="36" s="1"/>
  <c r="H542" i="36" s="1"/>
  <c r="I542" i="36" s="1"/>
  <c r="F541" i="36"/>
  <c r="E541" i="36"/>
  <c r="G541" i="36" s="1"/>
  <c r="F540" i="36"/>
  <c r="E540" i="36"/>
  <c r="G540" i="36" s="1"/>
  <c r="I539" i="36"/>
  <c r="G539" i="36"/>
  <c r="H539" i="36" s="1"/>
  <c r="F539" i="36"/>
  <c r="E539" i="36"/>
  <c r="G538" i="36"/>
  <c r="F538" i="36"/>
  <c r="E538" i="36"/>
  <c r="H537" i="36"/>
  <c r="I537" i="36" s="1"/>
  <c r="G537" i="36"/>
  <c r="F537" i="36"/>
  <c r="E537" i="36"/>
  <c r="G530" i="36"/>
  <c r="F530" i="36"/>
  <c r="E530" i="36"/>
  <c r="F529" i="36"/>
  <c r="E529" i="36"/>
  <c r="G529" i="36" s="1"/>
  <c r="F528" i="36"/>
  <c r="E528" i="36"/>
  <c r="G528" i="36" s="1"/>
  <c r="F527" i="36"/>
  <c r="E527" i="36"/>
  <c r="G527" i="36" s="1"/>
  <c r="F526" i="36"/>
  <c r="E526" i="36"/>
  <c r="G526" i="36" s="1"/>
  <c r="G525" i="36"/>
  <c r="H525" i="36" s="1"/>
  <c r="I525" i="36" s="1"/>
  <c r="F525" i="36"/>
  <c r="E525" i="36"/>
  <c r="F524" i="36"/>
  <c r="E524" i="36"/>
  <c r="G524" i="36" s="1"/>
  <c r="H524" i="36" s="1"/>
  <c r="I524" i="36" s="1"/>
  <c r="F523" i="36"/>
  <c r="E523" i="36"/>
  <c r="G523" i="36" s="1"/>
  <c r="F522" i="36"/>
  <c r="E522" i="36"/>
  <c r="G522" i="36" s="1"/>
  <c r="H522" i="36" s="1"/>
  <c r="I522" i="36" s="1"/>
  <c r="F521" i="36"/>
  <c r="E521" i="36"/>
  <c r="G521" i="36" s="1"/>
  <c r="H521" i="36" s="1"/>
  <c r="F520" i="36"/>
  <c r="E520" i="36"/>
  <c r="G520" i="36" s="1"/>
  <c r="F519" i="36"/>
  <c r="E519" i="36"/>
  <c r="G519" i="36" s="1"/>
  <c r="F518" i="36"/>
  <c r="E518" i="36"/>
  <c r="G518" i="36" s="1"/>
  <c r="G517" i="36"/>
  <c r="H517" i="36" s="1"/>
  <c r="F517" i="36"/>
  <c r="E517" i="36"/>
  <c r="F516" i="36"/>
  <c r="E516" i="36"/>
  <c r="G516" i="36" s="1"/>
  <c r="G515" i="36"/>
  <c r="H515" i="36" s="1"/>
  <c r="F515" i="36"/>
  <c r="E515" i="36"/>
  <c r="F514" i="36"/>
  <c r="E514" i="36"/>
  <c r="G514" i="36" s="1"/>
  <c r="H514" i="36" s="1"/>
  <c r="F507" i="36"/>
  <c r="E507" i="36"/>
  <c r="G507" i="36" s="1"/>
  <c r="F506" i="36"/>
  <c r="E506" i="36"/>
  <c r="G506" i="36" s="1"/>
  <c r="G505" i="36"/>
  <c r="F505" i="36"/>
  <c r="E505" i="36"/>
  <c r="F504" i="36"/>
  <c r="E504" i="36"/>
  <c r="G504" i="36" s="1"/>
  <c r="F503" i="36"/>
  <c r="E503" i="36"/>
  <c r="G503" i="36" s="1"/>
  <c r="F502" i="36"/>
  <c r="E502" i="36"/>
  <c r="G502" i="36" s="1"/>
  <c r="F501" i="36"/>
  <c r="E501" i="36"/>
  <c r="G501" i="36" s="1"/>
  <c r="H501" i="36" s="1"/>
  <c r="I501" i="36" s="1"/>
  <c r="F500" i="36"/>
  <c r="E500" i="36"/>
  <c r="G500" i="36" s="1"/>
  <c r="H500" i="36" s="1"/>
  <c r="F499" i="36"/>
  <c r="E499" i="36"/>
  <c r="G499" i="36" s="1"/>
  <c r="F498" i="36"/>
  <c r="E498" i="36"/>
  <c r="G498" i="36" s="1"/>
  <c r="F497" i="36"/>
  <c r="E497" i="36"/>
  <c r="G497" i="36" s="1"/>
  <c r="H497" i="36" s="1"/>
  <c r="F496" i="36"/>
  <c r="E496" i="36"/>
  <c r="G496" i="36" s="1"/>
  <c r="H496" i="36" s="1"/>
  <c r="F495" i="36"/>
  <c r="E495" i="36"/>
  <c r="G495" i="36" s="1"/>
  <c r="F494" i="36"/>
  <c r="E494" i="36"/>
  <c r="G494" i="36" s="1"/>
  <c r="G493" i="36"/>
  <c r="F493" i="36"/>
  <c r="E493" i="36"/>
  <c r="G492" i="36"/>
  <c r="F492" i="36"/>
  <c r="E492" i="36"/>
  <c r="G491" i="36"/>
  <c r="H491" i="36" s="1"/>
  <c r="I491" i="36" s="1"/>
  <c r="F491" i="36"/>
  <c r="E491" i="36"/>
  <c r="F482" i="36"/>
  <c r="E482" i="36"/>
  <c r="G482" i="36" s="1"/>
  <c r="G481" i="36"/>
  <c r="H481" i="36" s="1"/>
  <c r="F481" i="36"/>
  <c r="E481" i="36"/>
  <c r="F480" i="36"/>
  <c r="E480" i="36"/>
  <c r="G480" i="36" s="1"/>
  <c r="H480" i="36" s="1"/>
  <c r="F479" i="36"/>
  <c r="E479" i="36"/>
  <c r="G479" i="36" s="1"/>
  <c r="F478" i="36"/>
  <c r="E478" i="36"/>
  <c r="G478" i="36" s="1"/>
  <c r="F477" i="36"/>
  <c r="E477" i="36"/>
  <c r="G477" i="36" s="1"/>
  <c r="F476" i="36"/>
  <c r="E476" i="36"/>
  <c r="G476" i="36" s="1"/>
  <c r="F475" i="36"/>
  <c r="E475" i="36"/>
  <c r="G475" i="36" s="1"/>
  <c r="F474" i="36"/>
  <c r="E474" i="36"/>
  <c r="G474" i="36" s="1"/>
  <c r="F473" i="36"/>
  <c r="E473" i="36"/>
  <c r="G473" i="36" s="1"/>
  <c r="F472" i="36"/>
  <c r="E472" i="36"/>
  <c r="G472" i="36" s="1"/>
  <c r="H472" i="36" s="1"/>
  <c r="I472" i="36" s="1"/>
  <c r="F471" i="36"/>
  <c r="E471" i="36"/>
  <c r="G471" i="36" s="1"/>
  <c r="F470" i="36"/>
  <c r="E470" i="36"/>
  <c r="G470" i="36" s="1"/>
  <c r="G469" i="36"/>
  <c r="H469" i="36" s="1"/>
  <c r="I469" i="36" s="1"/>
  <c r="F469" i="36"/>
  <c r="E469" i="36"/>
  <c r="F468" i="36"/>
  <c r="E468" i="36"/>
  <c r="G468" i="36" s="1"/>
  <c r="F467" i="36"/>
  <c r="E467" i="36"/>
  <c r="G467" i="36" s="1"/>
  <c r="F466" i="36"/>
  <c r="E466" i="36"/>
  <c r="G466" i="36" s="1"/>
  <c r="F459" i="36"/>
  <c r="E459" i="36"/>
  <c r="G459" i="36" s="1"/>
  <c r="F458" i="36"/>
  <c r="E458" i="36"/>
  <c r="G458" i="36" s="1"/>
  <c r="H458" i="36" s="1"/>
  <c r="I458" i="36" s="1"/>
  <c r="F457" i="36"/>
  <c r="E457" i="36"/>
  <c r="G457" i="36" s="1"/>
  <c r="H457" i="36" s="1"/>
  <c r="I457" i="36" s="1"/>
  <c r="G456" i="36"/>
  <c r="H456" i="36" s="1"/>
  <c r="I456" i="36" s="1"/>
  <c r="F456" i="36"/>
  <c r="E456" i="36"/>
  <c r="F455" i="36"/>
  <c r="E455" i="36"/>
  <c r="G455" i="36" s="1"/>
  <c r="F454" i="36"/>
  <c r="E454" i="36"/>
  <c r="G454" i="36" s="1"/>
  <c r="H454" i="36" s="1"/>
  <c r="F453" i="36"/>
  <c r="E453" i="36"/>
  <c r="G453" i="36" s="1"/>
  <c r="H453" i="36" s="1"/>
  <c r="F452" i="36"/>
  <c r="E452" i="36"/>
  <c r="G452" i="36" s="1"/>
  <c r="H452" i="36" s="1"/>
  <c r="I452" i="36" s="1"/>
  <c r="G451" i="36"/>
  <c r="F451" i="36"/>
  <c r="E451" i="36"/>
  <c r="F450" i="36"/>
  <c r="E450" i="36"/>
  <c r="G450" i="36" s="1"/>
  <c r="F449" i="36"/>
  <c r="E449" i="36"/>
  <c r="G449" i="36" s="1"/>
  <c r="H449" i="36" s="1"/>
  <c r="I449" i="36" s="1"/>
  <c r="F448" i="36"/>
  <c r="E448" i="36"/>
  <c r="G448" i="36" s="1"/>
  <c r="F447" i="36"/>
  <c r="E447" i="36"/>
  <c r="G447" i="36" s="1"/>
  <c r="H447" i="36" s="1"/>
  <c r="F446" i="36"/>
  <c r="E446" i="36"/>
  <c r="G446" i="36" s="1"/>
  <c r="G445" i="36"/>
  <c r="F445" i="36"/>
  <c r="E445" i="36"/>
  <c r="G444" i="36"/>
  <c r="H444" i="36" s="1"/>
  <c r="F444" i="36"/>
  <c r="E444" i="36"/>
  <c r="G443" i="36"/>
  <c r="F443" i="36"/>
  <c r="E443" i="36"/>
  <c r="F435" i="36"/>
  <c r="E435" i="36"/>
  <c r="G435" i="36" s="1"/>
  <c r="F434" i="36"/>
  <c r="E434" i="36"/>
  <c r="G434" i="36" s="1"/>
  <c r="H434" i="36" s="1"/>
  <c r="H433" i="36"/>
  <c r="I433" i="36" s="1"/>
  <c r="F433" i="36"/>
  <c r="E433" i="36"/>
  <c r="G433" i="36" s="1"/>
  <c r="F432" i="36"/>
  <c r="E432" i="36"/>
  <c r="G432" i="36" s="1"/>
  <c r="F431" i="36"/>
  <c r="E431" i="36"/>
  <c r="G431" i="36" s="1"/>
  <c r="F430" i="36"/>
  <c r="E430" i="36"/>
  <c r="G430" i="36" s="1"/>
  <c r="F429" i="36"/>
  <c r="E429" i="36"/>
  <c r="G429" i="36" s="1"/>
  <c r="F428" i="36"/>
  <c r="E428" i="36"/>
  <c r="G428" i="36" s="1"/>
  <c r="G427" i="36"/>
  <c r="H427" i="36" s="1"/>
  <c r="I427" i="36" s="1"/>
  <c r="F427" i="36"/>
  <c r="E427" i="36"/>
  <c r="F426" i="36"/>
  <c r="E426" i="36"/>
  <c r="G426" i="36" s="1"/>
  <c r="G425" i="36"/>
  <c r="F425" i="36"/>
  <c r="E425" i="36"/>
  <c r="F424" i="36"/>
  <c r="E424" i="36"/>
  <c r="G424" i="36" s="1"/>
  <c r="F423" i="36"/>
  <c r="E423" i="36"/>
  <c r="G423" i="36" s="1"/>
  <c r="F422" i="36"/>
  <c r="E422" i="36"/>
  <c r="G422" i="36" s="1"/>
  <c r="H422" i="36" s="1"/>
  <c r="F421" i="36"/>
  <c r="E421" i="36"/>
  <c r="G421" i="36" s="1"/>
  <c r="F420" i="36"/>
  <c r="E420" i="36"/>
  <c r="G420" i="36" s="1"/>
  <c r="F419" i="36"/>
  <c r="E419" i="36"/>
  <c r="G419" i="36" s="1"/>
  <c r="F412" i="36"/>
  <c r="E412" i="36"/>
  <c r="G412" i="36" s="1"/>
  <c r="F411" i="36"/>
  <c r="E411" i="36"/>
  <c r="G411" i="36" s="1"/>
  <c r="F410" i="36"/>
  <c r="E410" i="36"/>
  <c r="G410" i="36" s="1"/>
  <c r="H410" i="36" s="1"/>
  <c r="F409" i="36"/>
  <c r="E409" i="36"/>
  <c r="G409" i="36" s="1"/>
  <c r="H409" i="36" s="1"/>
  <c r="I409" i="36" s="1"/>
  <c r="G408" i="36"/>
  <c r="F408" i="36"/>
  <c r="E408" i="36"/>
  <c r="F407" i="36"/>
  <c r="E407" i="36"/>
  <c r="G407" i="36" s="1"/>
  <c r="F406" i="36"/>
  <c r="E406" i="36"/>
  <c r="G406" i="36" s="1"/>
  <c r="F405" i="36"/>
  <c r="E405" i="36"/>
  <c r="G405" i="36" s="1"/>
  <c r="F404" i="36"/>
  <c r="E404" i="36"/>
  <c r="G404" i="36" s="1"/>
  <c r="H404" i="36" s="1"/>
  <c r="I404" i="36" s="1"/>
  <c r="G403" i="36"/>
  <c r="F403" i="36"/>
  <c r="E403" i="36"/>
  <c r="F402" i="36"/>
  <c r="E402" i="36"/>
  <c r="G402" i="36" s="1"/>
  <c r="F401" i="36"/>
  <c r="E401" i="36"/>
  <c r="G401" i="36" s="1"/>
  <c r="F400" i="36"/>
  <c r="E400" i="36"/>
  <c r="G400" i="36" s="1"/>
  <c r="H400" i="36" s="1"/>
  <c r="F399" i="36"/>
  <c r="E399" i="36"/>
  <c r="G399" i="36" s="1"/>
  <c r="G398" i="36"/>
  <c r="F398" i="36"/>
  <c r="E398" i="36"/>
  <c r="G397" i="36"/>
  <c r="H397" i="36" s="1"/>
  <c r="I397" i="36" s="1"/>
  <c r="F397" i="36"/>
  <c r="E397" i="36"/>
  <c r="G396" i="36"/>
  <c r="F396" i="36"/>
  <c r="E396" i="36"/>
  <c r="F388" i="36"/>
  <c r="E388" i="36"/>
  <c r="G388" i="36" s="1"/>
  <c r="F387" i="36"/>
  <c r="E387" i="36"/>
  <c r="G387" i="36" s="1"/>
  <c r="G386" i="36"/>
  <c r="H386" i="36" s="1"/>
  <c r="F386" i="36"/>
  <c r="E386" i="36"/>
  <c r="F385" i="36"/>
  <c r="E385" i="36"/>
  <c r="G385" i="36" s="1"/>
  <c r="G384" i="36"/>
  <c r="F384" i="36"/>
  <c r="E384" i="36"/>
  <c r="F383" i="36"/>
  <c r="E383" i="36"/>
  <c r="G383" i="36" s="1"/>
  <c r="F382" i="36"/>
  <c r="E382" i="36"/>
  <c r="G382" i="36" s="1"/>
  <c r="F381" i="36"/>
  <c r="E381" i="36"/>
  <c r="G381" i="36" s="1"/>
  <c r="F380" i="36"/>
  <c r="E380" i="36"/>
  <c r="G380" i="36" s="1"/>
  <c r="F379" i="36"/>
  <c r="E379" i="36"/>
  <c r="G379" i="36" s="1"/>
  <c r="H379" i="36" s="1"/>
  <c r="I379" i="36" s="1"/>
  <c r="K379" i="36" s="1"/>
  <c r="F378" i="36"/>
  <c r="E378" i="36"/>
  <c r="G378" i="36" s="1"/>
  <c r="H378" i="36" s="1"/>
  <c r="I378" i="36" s="1"/>
  <c r="K378" i="36" s="1"/>
  <c r="F377" i="36"/>
  <c r="E377" i="36"/>
  <c r="G377" i="36" s="1"/>
  <c r="H377" i="36" s="1"/>
  <c r="G376" i="36"/>
  <c r="F376" i="36"/>
  <c r="E376" i="36"/>
  <c r="F375" i="36"/>
  <c r="E375" i="36"/>
  <c r="G375" i="36" s="1"/>
  <c r="G374" i="36"/>
  <c r="H374" i="36" s="1"/>
  <c r="I374" i="36" s="1"/>
  <c r="K374" i="36" s="1"/>
  <c r="F374" i="36"/>
  <c r="E374" i="36"/>
  <c r="F373" i="36"/>
  <c r="E373" i="36"/>
  <c r="G373" i="36" s="1"/>
  <c r="G372" i="36"/>
  <c r="H372" i="36" s="1"/>
  <c r="F372" i="36"/>
  <c r="E372" i="36"/>
  <c r="F365" i="36"/>
  <c r="E365" i="36"/>
  <c r="G365" i="36" s="1"/>
  <c r="G364" i="36"/>
  <c r="F364" i="36"/>
  <c r="E364" i="36"/>
  <c r="F363" i="36"/>
  <c r="E363" i="36"/>
  <c r="G363" i="36" s="1"/>
  <c r="H363" i="36" s="1"/>
  <c r="G362" i="36"/>
  <c r="H362" i="36" s="1"/>
  <c r="I362" i="36" s="1"/>
  <c r="K362" i="36" s="1"/>
  <c r="F362" i="36"/>
  <c r="E362" i="36"/>
  <c r="F361" i="36"/>
  <c r="E361" i="36"/>
  <c r="G361" i="36" s="1"/>
  <c r="F360" i="36"/>
  <c r="E360" i="36"/>
  <c r="G360" i="36" s="1"/>
  <c r="H360" i="36" s="1"/>
  <c r="I360" i="36" s="1"/>
  <c r="K360" i="36" s="1"/>
  <c r="F359" i="36"/>
  <c r="E359" i="36"/>
  <c r="G359" i="36" s="1"/>
  <c r="G358" i="36"/>
  <c r="H358" i="36" s="1"/>
  <c r="I358" i="36" s="1"/>
  <c r="K358" i="36" s="1"/>
  <c r="F358" i="36"/>
  <c r="E358" i="36"/>
  <c r="F357" i="36"/>
  <c r="E357" i="36"/>
  <c r="G357" i="36" s="1"/>
  <c r="F356" i="36"/>
  <c r="E356" i="36"/>
  <c r="G356" i="36" s="1"/>
  <c r="F355" i="36"/>
  <c r="E355" i="36"/>
  <c r="G355" i="36" s="1"/>
  <c r="F354" i="36"/>
  <c r="E354" i="36"/>
  <c r="G354" i="36" s="1"/>
  <c r="G353" i="36"/>
  <c r="F353" i="36"/>
  <c r="E353" i="36"/>
  <c r="F352" i="36"/>
  <c r="E352" i="36"/>
  <c r="G352" i="36" s="1"/>
  <c r="G351" i="36"/>
  <c r="H351" i="36" s="1"/>
  <c r="I351" i="36" s="1"/>
  <c r="K351" i="36" s="1"/>
  <c r="F351" i="36"/>
  <c r="E351" i="36"/>
  <c r="G350" i="36"/>
  <c r="F350" i="36"/>
  <c r="E350" i="36"/>
  <c r="H349" i="36"/>
  <c r="I349" i="36" s="1"/>
  <c r="K349" i="36" s="1"/>
  <c r="G349" i="36"/>
  <c r="F349" i="36"/>
  <c r="E349" i="36"/>
  <c r="J339" i="36"/>
  <c r="V339" i="36" s="1"/>
  <c r="I338" i="36"/>
  <c r="J338" i="36" s="1"/>
  <c r="U338" i="36" s="1"/>
  <c r="J337" i="36"/>
  <c r="U337" i="36" s="1"/>
  <c r="J336" i="36"/>
  <c r="I335" i="36"/>
  <c r="J335" i="36" s="1"/>
  <c r="U335" i="36" s="1"/>
  <c r="J334" i="36"/>
  <c r="U334" i="36" s="1"/>
  <c r="J333" i="36"/>
  <c r="J332" i="36"/>
  <c r="V332" i="36" s="1"/>
  <c r="I331" i="36"/>
  <c r="J331" i="36" s="1"/>
  <c r="I330" i="36"/>
  <c r="J330" i="36" s="1"/>
  <c r="I329" i="36"/>
  <c r="I328" i="36"/>
  <c r="J328" i="36" s="1"/>
  <c r="I327" i="36"/>
  <c r="I326" i="36"/>
  <c r="J326" i="36" s="1"/>
  <c r="U326" i="36" s="1"/>
  <c r="I325" i="36"/>
  <c r="J325" i="36" s="1"/>
  <c r="I324" i="36"/>
  <c r="J323" i="36"/>
  <c r="V323" i="36" s="1"/>
  <c r="I323" i="36"/>
  <c r="I322" i="36"/>
  <c r="J322" i="36" s="1"/>
  <c r="V317" i="36"/>
  <c r="U317" i="36"/>
  <c r="X317" i="36" s="1"/>
  <c r="Y317" i="36" s="1"/>
  <c r="J317" i="36"/>
  <c r="I316" i="36"/>
  <c r="J316" i="36" s="1"/>
  <c r="J315" i="36"/>
  <c r="U315" i="36" s="1"/>
  <c r="J314" i="36"/>
  <c r="U314" i="36" s="1"/>
  <c r="I313" i="36"/>
  <c r="J312" i="36"/>
  <c r="V312" i="36" s="1"/>
  <c r="J311" i="36"/>
  <c r="V311" i="36" s="1"/>
  <c r="J310" i="36"/>
  <c r="V310" i="36" s="1"/>
  <c r="I309" i="36"/>
  <c r="J309" i="36" s="1"/>
  <c r="V309" i="36" s="1"/>
  <c r="I308" i="36"/>
  <c r="J308" i="36" s="1"/>
  <c r="V308" i="36" s="1"/>
  <c r="I307" i="36"/>
  <c r="J307" i="36" s="1"/>
  <c r="U307" i="36" s="1"/>
  <c r="I306" i="36"/>
  <c r="J306" i="36" s="1"/>
  <c r="I305" i="36"/>
  <c r="I304" i="36"/>
  <c r="I303" i="36"/>
  <c r="J303" i="36" s="1"/>
  <c r="I302" i="36"/>
  <c r="J302" i="36" s="1"/>
  <c r="I301" i="36"/>
  <c r="J301" i="36" s="1"/>
  <c r="U301" i="36" s="1"/>
  <c r="I300" i="36"/>
  <c r="J65" i="36"/>
  <c r="K65" i="36" s="1"/>
  <c r="V65" i="36" s="1"/>
  <c r="J64" i="36"/>
  <c r="K64" i="36" s="1"/>
  <c r="V64" i="36" s="1"/>
  <c r="J63" i="36"/>
  <c r="K63" i="36" s="1"/>
  <c r="J62" i="36"/>
  <c r="J61" i="36"/>
  <c r="J60" i="36"/>
  <c r="J59" i="36"/>
  <c r="K59" i="36" s="1"/>
  <c r="V59" i="36" s="1"/>
  <c r="J58" i="36"/>
  <c r="K58" i="36" s="1"/>
  <c r="J57" i="36"/>
  <c r="K57" i="36" s="1"/>
  <c r="V57" i="36" s="1"/>
  <c r="J56" i="36"/>
  <c r="J55" i="36"/>
  <c r="K55" i="36" s="1"/>
  <c r="V55" i="36" s="1"/>
  <c r="J54" i="36"/>
  <c r="K53" i="36"/>
  <c r="V53" i="36" s="1"/>
  <c r="J53" i="36"/>
  <c r="J52" i="36"/>
  <c r="J51" i="36"/>
  <c r="K51" i="36" s="1"/>
  <c r="V51" i="36" s="1"/>
  <c r="J50" i="36"/>
  <c r="J49" i="36"/>
  <c r="J48" i="36"/>
  <c r="J47" i="36"/>
  <c r="K47" i="36" s="1"/>
  <c r="W47" i="36" s="1"/>
  <c r="J46" i="36"/>
  <c r="K46" i="36" s="1"/>
  <c r="J45" i="36"/>
  <c r="K45" i="36" s="1"/>
  <c r="V45" i="36" s="1"/>
  <c r="J44" i="36"/>
  <c r="J43" i="36"/>
  <c r="K43" i="36" s="1"/>
  <c r="V43" i="36" s="1"/>
  <c r="J42" i="36"/>
  <c r="J41" i="36"/>
  <c r="K41" i="36" s="1"/>
  <c r="J40" i="36"/>
  <c r="K40" i="36" s="1"/>
  <c r="K39" i="36"/>
  <c r="V39" i="36" s="1"/>
  <c r="J38" i="36"/>
  <c r="J37" i="36"/>
  <c r="K37" i="36" s="1"/>
  <c r="J36" i="36"/>
  <c r="K36" i="36" s="1"/>
  <c r="J35" i="36"/>
  <c r="J34" i="36"/>
  <c r="K34" i="36" s="1"/>
  <c r="J33" i="36"/>
  <c r="K33" i="36" s="1"/>
  <c r="V33" i="36" s="1"/>
  <c r="K32" i="36"/>
  <c r="V32" i="36" s="1"/>
  <c r="J32" i="36"/>
  <c r="K31" i="36"/>
  <c r="W31" i="36" s="1"/>
  <c r="J31" i="36"/>
  <c r="K30" i="36"/>
  <c r="J30" i="36"/>
  <c r="K29" i="36"/>
  <c r="W29" i="36" s="1"/>
  <c r="J29" i="36"/>
  <c r="K28" i="36"/>
  <c r="J28" i="36"/>
  <c r="J27" i="36"/>
  <c r="K27" i="36" s="1"/>
  <c r="W27" i="36" s="1"/>
  <c r="J26" i="36"/>
  <c r="J25" i="36"/>
  <c r="J24" i="36"/>
  <c r="J23" i="36"/>
  <c r="K22" i="36"/>
  <c r="J22" i="36"/>
  <c r="J21" i="36"/>
  <c r="K21" i="36" s="1"/>
  <c r="J20" i="36"/>
  <c r="J19" i="36"/>
  <c r="K19" i="36" s="1"/>
  <c r="J18" i="36"/>
  <c r="J17" i="36"/>
  <c r="K17" i="36" s="1"/>
  <c r="J16" i="36"/>
  <c r="J15" i="36"/>
  <c r="K15" i="36" s="1"/>
  <c r="W15" i="36" s="1"/>
  <c r="J14" i="36"/>
  <c r="K14" i="36" s="1"/>
  <c r="J13" i="36"/>
  <c r="J12" i="36"/>
  <c r="J11" i="36"/>
  <c r="J10" i="36"/>
  <c r="K10" i="36" s="1"/>
  <c r="J9" i="36"/>
  <c r="K9" i="36" s="1"/>
  <c r="J8" i="36"/>
  <c r="J7" i="36"/>
  <c r="K7" i="36" s="1"/>
  <c r="J6" i="36"/>
  <c r="J5" i="36"/>
  <c r="K5" i="36" s="1"/>
  <c r="J4" i="36"/>
  <c r="H494" i="36" l="1"/>
  <c r="I494" i="36" s="1"/>
  <c r="U330" i="36"/>
  <c r="V330" i="36"/>
  <c r="L549" i="36"/>
  <c r="H549" i="36"/>
  <c r="I549" i="36" s="1"/>
  <c r="I398" i="36"/>
  <c r="H519" i="36"/>
  <c r="I519" i="36" s="1"/>
  <c r="V41" i="36"/>
  <c r="W41" i="36"/>
  <c r="H551" i="36"/>
  <c r="I551" i="36" s="1"/>
  <c r="L551" i="36"/>
  <c r="H643" i="36"/>
  <c r="I643" i="36" s="1"/>
  <c r="J643" i="36"/>
  <c r="Y59" i="36"/>
  <c r="X334" i="36"/>
  <c r="U339" i="36"/>
  <c r="X339" i="36" s="1"/>
  <c r="H425" i="36"/>
  <c r="I425" i="36" s="1"/>
  <c r="I515" i="36"/>
  <c r="W32" i="36"/>
  <c r="W59" i="36"/>
  <c r="V334" i="36"/>
  <c r="I434" i="36"/>
  <c r="I454" i="36"/>
  <c r="V315" i="36"/>
  <c r="X315" i="36" s="1"/>
  <c r="V335" i="36"/>
  <c r="X335" i="36" s="1"/>
  <c r="Y335" i="36" s="1"/>
  <c r="H398" i="36"/>
  <c r="I422" i="36"/>
  <c r="H446" i="36"/>
  <c r="I446" i="36" s="1"/>
  <c r="H659" i="36"/>
  <c r="I659" i="36" s="1"/>
  <c r="Y32" i="36"/>
  <c r="Z32" i="36" s="1"/>
  <c r="AB32" i="36" s="1"/>
  <c r="W39" i="36"/>
  <c r="W53" i="36"/>
  <c r="Y53" i="36" s="1"/>
  <c r="Z53" i="36" s="1"/>
  <c r="AB53" i="36" s="1"/>
  <c r="V337" i="36"/>
  <c r="H544" i="36"/>
  <c r="I544" i="36" s="1"/>
  <c r="X337" i="36"/>
  <c r="Y337" i="36" s="1"/>
  <c r="AA337" i="36" s="1"/>
  <c r="Y39" i="36"/>
  <c r="I657" i="36"/>
  <c r="Z59" i="36"/>
  <c r="AB59" i="36" s="1"/>
  <c r="H561" i="36"/>
  <c r="I561" i="36" s="1"/>
  <c r="H361" i="36"/>
  <c r="I361" i="36" s="1"/>
  <c r="K361" i="36" s="1"/>
  <c r="J641" i="36"/>
  <c r="H641" i="36"/>
  <c r="I641" i="36" s="1"/>
  <c r="J661" i="36"/>
  <c r="H661" i="36"/>
  <c r="I661" i="36" s="1"/>
  <c r="W14" i="36"/>
  <c r="V14" i="36"/>
  <c r="Y14" i="36" s="1"/>
  <c r="W40" i="36"/>
  <c r="V40" i="36"/>
  <c r="Y40" i="36" s="1"/>
  <c r="I352" i="36"/>
  <c r="K352" i="36" s="1"/>
  <c r="J644" i="36"/>
  <c r="I644" i="36"/>
  <c r="H644" i="36"/>
  <c r="H495" i="36"/>
  <c r="I495" i="36" s="1"/>
  <c r="V36" i="36"/>
  <c r="W36" i="36"/>
  <c r="W37" i="36"/>
  <c r="V37" i="36"/>
  <c r="Y37" i="36" s="1"/>
  <c r="W64" i="36"/>
  <c r="Y64" i="36" s="1"/>
  <c r="H431" i="36"/>
  <c r="I431" i="36" s="1"/>
  <c r="H477" i="36"/>
  <c r="I477" i="36" s="1"/>
  <c r="H506" i="36"/>
  <c r="I506" i="36" s="1"/>
  <c r="H516" i="36"/>
  <c r="I516" i="36" s="1"/>
  <c r="J640" i="36"/>
  <c r="H640" i="36"/>
  <c r="I640" i="36" s="1"/>
  <c r="W22" i="36"/>
  <c r="H423" i="36"/>
  <c r="I423" i="36" s="1"/>
  <c r="J648" i="36"/>
  <c r="H648" i="36"/>
  <c r="I648" i="36" s="1"/>
  <c r="W10" i="36"/>
  <c r="V22" i="36"/>
  <c r="W57" i="36"/>
  <c r="Y57" i="36" s="1"/>
  <c r="U308" i="36"/>
  <c r="X308" i="36" s="1"/>
  <c r="U323" i="36"/>
  <c r="X323" i="36" s="1"/>
  <c r="I386" i="36"/>
  <c r="K386" i="36" s="1"/>
  <c r="H359" i="36"/>
  <c r="I359" i="36"/>
  <c r="K359" i="36" s="1"/>
  <c r="J665" i="36"/>
  <c r="H665" i="36"/>
  <c r="I665" i="36" s="1"/>
  <c r="K8" i="36"/>
  <c r="H543" i="36"/>
  <c r="I543" i="36" s="1"/>
  <c r="J638" i="36"/>
  <c r="H638" i="36"/>
  <c r="I638" i="36" s="1"/>
  <c r="H540" i="36"/>
  <c r="I540" i="36" s="1"/>
  <c r="I444" i="36"/>
  <c r="I447" i="36"/>
  <c r="H471" i="36"/>
  <c r="I471" i="36"/>
  <c r="H526" i="36"/>
  <c r="I526" i="36" s="1"/>
  <c r="H562" i="36"/>
  <c r="I562" i="36" s="1"/>
  <c r="H571" i="36"/>
  <c r="I571" i="36" s="1"/>
  <c r="H591" i="36"/>
  <c r="I591" i="36" s="1"/>
  <c r="H596" i="36"/>
  <c r="I596" i="36" s="1"/>
  <c r="H611" i="36"/>
  <c r="I611" i="36" s="1"/>
  <c r="J666" i="36"/>
  <c r="H666" i="36"/>
  <c r="I666" i="36" s="1"/>
  <c r="V331" i="36"/>
  <c r="U331" i="36"/>
  <c r="H426" i="36"/>
  <c r="I426" i="36" s="1"/>
  <c r="H430" i="36"/>
  <c r="I430" i="36" s="1"/>
  <c r="H527" i="36"/>
  <c r="I527" i="36" s="1"/>
  <c r="L552" i="36"/>
  <c r="I552" i="36"/>
  <c r="J647" i="36"/>
  <c r="I647" i="36"/>
  <c r="J658" i="36"/>
  <c r="H658" i="36"/>
  <c r="I658" i="36" s="1"/>
  <c r="K6" i="36"/>
  <c r="V10" i="36"/>
  <c r="K26" i="36"/>
  <c r="W33" i="36"/>
  <c r="Y33" i="36" s="1"/>
  <c r="K44" i="36"/>
  <c r="K48" i="36"/>
  <c r="K52" i="36"/>
  <c r="I403" i="36"/>
  <c r="I412" i="36"/>
  <c r="I564" i="36"/>
  <c r="H564" i="36"/>
  <c r="W7" i="36"/>
  <c r="V7" i="36"/>
  <c r="Y7" i="36" s="1"/>
  <c r="K18" i="36"/>
  <c r="K56" i="36"/>
  <c r="K60" i="36"/>
  <c r="H382" i="36"/>
  <c r="I382" i="36" s="1"/>
  <c r="K382" i="36" s="1"/>
  <c r="H396" i="36"/>
  <c r="I396" i="36"/>
  <c r="I408" i="36"/>
  <c r="H419" i="36"/>
  <c r="I419" i="36" s="1"/>
  <c r="H468" i="36"/>
  <c r="I468" i="36" s="1"/>
  <c r="H499" i="36"/>
  <c r="I499" i="36" s="1"/>
  <c r="H503" i="36"/>
  <c r="I503" i="36"/>
  <c r="H507" i="36"/>
  <c r="I507" i="36" s="1"/>
  <c r="H568" i="36"/>
  <c r="I568" i="36" s="1"/>
  <c r="H593" i="36"/>
  <c r="I593" i="36" s="1"/>
  <c r="H608" i="36"/>
  <c r="I608" i="36" s="1"/>
  <c r="W19" i="36"/>
  <c r="V19" i="36"/>
  <c r="Y19" i="36" s="1"/>
  <c r="W30" i="36"/>
  <c r="V30" i="36"/>
  <c r="Y30" i="36" s="1"/>
  <c r="W45" i="36"/>
  <c r="Y45" i="36" s="1"/>
  <c r="V302" i="36"/>
  <c r="U302" i="36"/>
  <c r="X302" i="36" s="1"/>
  <c r="H529" i="36"/>
  <c r="I529" i="36" s="1"/>
  <c r="L546" i="36"/>
  <c r="H546" i="36"/>
  <c r="I546" i="36" s="1"/>
  <c r="H614" i="36"/>
  <c r="I614" i="36" s="1"/>
  <c r="H637" i="36"/>
  <c r="I637" i="36" s="1"/>
  <c r="K4" i="36"/>
  <c r="W34" i="36"/>
  <c r="V34" i="36"/>
  <c r="Y34" i="36" s="1"/>
  <c r="K38" i="36"/>
  <c r="U303" i="36"/>
  <c r="V303" i="36"/>
  <c r="H405" i="36"/>
  <c r="I405" i="36" s="1"/>
  <c r="H450" i="36"/>
  <c r="I450" i="36" s="1"/>
  <c r="H455" i="36"/>
  <c r="I455" i="36" s="1"/>
  <c r="H459" i="36"/>
  <c r="I459" i="36" s="1"/>
  <c r="I565" i="36"/>
  <c r="H598" i="36"/>
  <c r="I598" i="36" s="1"/>
  <c r="H618" i="36"/>
  <c r="I618" i="36" s="1"/>
  <c r="J670" i="36"/>
  <c r="H670" i="36"/>
  <c r="I670" i="36" s="1"/>
  <c r="H376" i="36"/>
  <c r="I376" i="36" s="1"/>
  <c r="K376" i="36" s="1"/>
  <c r="W5" i="36"/>
  <c r="V5" i="36"/>
  <c r="K12" i="36"/>
  <c r="K20" i="36"/>
  <c r="K24" i="36"/>
  <c r="K42" i="36"/>
  <c r="W46" i="36"/>
  <c r="V46" i="36"/>
  <c r="Y46" i="36" s="1"/>
  <c r="K50" i="36"/>
  <c r="K62" i="36"/>
  <c r="U316" i="36"/>
  <c r="X316" i="36" s="1"/>
  <c r="J324" i="36"/>
  <c r="H352" i="36"/>
  <c r="H373" i="36"/>
  <c r="I373" i="36" s="1"/>
  <c r="K373" i="36" s="1"/>
  <c r="H401" i="36"/>
  <c r="I401" i="36" s="1"/>
  <c r="H530" i="36"/>
  <c r="I530" i="36" s="1"/>
  <c r="J671" i="36"/>
  <c r="H671" i="36"/>
  <c r="I671" i="36" s="1"/>
  <c r="Y5" i="36"/>
  <c r="W9" i="36"/>
  <c r="V9" i="36"/>
  <c r="Y9" i="36" s="1"/>
  <c r="K16" i="36"/>
  <c r="W28" i="36"/>
  <c r="V28" i="36"/>
  <c r="Y28" i="36" s="1"/>
  <c r="K54" i="36"/>
  <c r="W58" i="36"/>
  <c r="V58" i="36"/>
  <c r="Y58" i="36"/>
  <c r="J305" i="36"/>
  <c r="V316" i="36"/>
  <c r="X336" i="36"/>
  <c r="H356" i="36"/>
  <c r="I356" i="36" s="1"/>
  <c r="K356" i="36" s="1"/>
  <c r="I363" i="36"/>
  <c r="K363" i="36" s="1"/>
  <c r="H492" i="36"/>
  <c r="I492" i="36" s="1"/>
  <c r="H600" i="36"/>
  <c r="I600" i="36" s="1"/>
  <c r="H619" i="36"/>
  <c r="I619" i="36" s="1"/>
  <c r="W17" i="36"/>
  <c r="V17" i="36"/>
  <c r="Y17" i="36" s="1"/>
  <c r="W21" i="36"/>
  <c r="V21" i="36"/>
  <c r="Y21" i="36" s="1"/>
  <c r="Z39" i="36"/>
  <c r="AB39" i="36" s="1"/>
  <c r="W43" i="36"/>
  <c r="Y43" i="36" s="1"/>
  <c r="V47" i="36"/>
  <c r="Y47" i="36" s="1"/>
  <c r="H475" i="36"/>
  <c r="I475" i="36" s="1"/>
  <c r="W55" i="36"/>
  <c r="Y55" i="36" s="1"/>
  <c r="H407" i="36"/>
  <c r="I407" i="36" s="1"/>
  <c r="H448" i="36"/>
  <c r="I448" i="36" s="1"/>
  <c r="H523" i="36"/>
  <c r="I523" i="36" s="1"/>
  <c r="H616" i="36"/>
  <c r="I616" i="36"/>
  <c r="U328" i="36"/>
  <c r="X328" i="36" s="1"/>
  <c r="V328" i="36"/>
  <c r="H383" i="36"/>
  <c r="I383" i="36" s="1"/>
  <c r="K383" i="36" s="1"/>
  <c r="W65" i="36"/>
  <c r="Y65" i="36" s="1"/>
  <c r="U310" i="36"/>
  <c r="V338" i="36"/>
  <c r="H365" i="36"/>
  <c r="I365" i="36" s="1"/>
  <c r="K365" i="36" s="1"/>
  <c r="H403" i="36"/>
  <c r="H667" i="36"/>
  <c r="V314" i="36"/>
  <c r="U325" i="36"/>
  <c r="X325" i="36" s="1"/>
  <c r="V325" i="36"/>
  <c r="H350" i="36"/>
  <c r="I350" i="36" s="1"/>
  <c r="K350" i="36" s="1"/>
  <c r="H384" i="36"/>
  <c r="I384" i="36"/>
  <c r="K384" i="36" s="1"/>
  <c r="I400" i="36"/>
  <c r="H428" i="36"/>
  <c r="I428" i="36" s="1"/>
  <c r="H478" i="36"/>
  <c r="I478" i="36" s="1"/>
  <c r="I547" i="36"/>
  <c r="H585" i="36"/>
  <c r="I585" i="36" s="1"/>
  <c r="I667" i="36"/>
  <c r="J304" i="36"/>
  <c r="X307" i="36"/>
  <c r="X314" i="36"/>
  <c r="AA317" i="36"/>
  <c r="H385" i="36"/>
  <c r="I385" i="36" s="1"/>
  <c r="K385" i="36" s="1"/>
  <c r="I410" i="36"/>
  <c r="I443" i="36"/>
  <c r="H443" i="36"/>
  <c r="H467" i="36"/>
  <c r="I467" i="36" s="1"/>
  <c r="I521" i="36"/>
  <c r="L547" i="36"/>
  <c r="I609" i="36"/>
  <c r="J656" i="36"/>
  <c r="H656" i="36"/>
  <c r="I656" i="36" s="1"/>
  <c r="J663" i="36"/>
  <c r="H406" i="36"/>
  <c r="I406" i="36" s="1"/>
  <c r="J662" i="36"/>
  <c r="H662" i="36"/>
  <c r="I662" i="36" s="1"/>
  <c r="X303" i="36"/>
  <c r="H613" i="36"/>
  <c r="I613" i="36" s="1"/>
  <c r="H353" i="36"/>
  <c r="I353" i="36" s="1"/>
  <c r="K353" i="36" s="1"/>
  <c r="H357" i="36"/>
  <c r="I357" i="36" s="1"/>
  <c r="K357" i="36" s="1"/>
  <c r="I377" i="36"/>
  <c r="K377" i="36" s="1"/>
  <c r="I481" i="36"/>
  <c r="H541" i="36"/>
  <c r="I541" i="36" s="1"/>
  <c r="L550" i="36"/>
  <c r="H550" i="36"/>
  <c r="I550" i="36" s="1"/>
  <c r="H567" i="36"/>
  <c r="I567" i="36"/>
  <c r="I573" i="36"/>
  <c r="I620" i="36"/>
  <c r="I623" i="36"/>
  <c r="J635" i="36"/>
  <c r="I635" i="36"/>
  <c r="I649" i="36"/>
  <c r="W63" i="36"/>
  <c r="V63" i="36"/>
  <c r="V336" i="36"/>
  <c r="U336" i="36"/>
  <c r="H381" i="36"/>
  <c r="I381" i="36"/>
  <c r="K381" i="36" s="1"/>
  <c r="H482" i="36"/>
  <c r="I482" i="36" s="1"/>
  <c r="I663" i="36"/>
  <c r="V333" i="36"/>
  <c r="U333" i="36"/>
  <c r="X333" i="36" s="1"/>
  <c r="K11" i="36"/>
  <c r="V15" i="36"/>
  <c r="Y15" i="36" s="1"/>
  <c r="V27" i="36"/>
  <c r="Y27" i="36" s="1"/>
  <c r="V31" i="36"/>
  <c r="Y31" i="36" s="1"/>
  <c r="V326" i="36"/>
  <c r="X326" i="36" s="1"/>
  <c r="H354" i="36"/>
  <c r="I354" i="36"/>
  <c r="K354" i="36" s="1"/>
  <c r="H388" i="36"/>
  <c r="I388" i="36" s="1"/>
  <c r="K388" i="36" s="1"/>
  <c r="H411" i="36"/>
  <c r="I411" i="36" s="1"/>
  <c r="I453" i="36"/>
  <c r="H470" i="36"/>
  <c r="I470" i="36" s="1"/>
  <c r="H474" i="36"/>
  <c r="I474" i="36" s="1"/>
  <c r="H479" i="36"/>
  <c r="I479" i="36" s="1"/>
  <c r="I497" i="36"/>
  <c r="H538" i="36"/>
  <c r="I538" i="36" s="1"/>
  <c r="H560" i="36"/>
  <c r="I560" i="36" s="1"/>
  <c r="H610" i="36"/>
  <c r="I610" i="36" s="1"/>
  <c r="J646" i="36"/>
  <c r="H646" i="36"/>
  <c r="I646" i="36" s="1"/>
  <c r="J664" i="36"/>
  <c r="H664" i="36"/>
  <c r="I664" i="36" s="1"/>
  <c r="J668" i="36"/>
  <c r="H668" i="36"/>
  <c r="I668" i="36" s="1"/>
  <c r="V306" i="36"/>
  <c r="U306" i="36"/>
  <c r="X306" i="36" s="1"/>
  <c r="H387" i="36"/>
  <c r="I387" i="36" s="1"/>
  <c r="K387" i="36" s="1"/>
  <c r="H435" i="36"/>
  <c r="I435" i="36" s="1"/>
  <c r="I500" i="36"/>
  <c r="H588" i="36"/>
  <c r="I588" i="36" s="1"/>
  <c r="X310" i="36"/>
  <c r="H473" i="36"/>
  <c r="I473" i="36" s="1"/>
  <c r="H504" i="36"/>
  <c r="I504" i="36" s="1"/>
  <c r="H528" i="36"/>
  <c r="I528" i="36" s="1"/>
  <c r="J300" i="36"/>
  <c r="V307" i="36"/>
  <c r="J329" i="36"/>
  <c r="X338" i="36"/>
  <c r="H420" i="36"/>
  <c r="I420" i="36" s="1"/>
  <c r="H424" i="36"/>
  <c r="I424" i="36" s="1"/>
  <c r="H574" i="36"/>
  <c r="I574" i="36" s="1"/>
  <c r="I599" i="36"/>
  <c r="H617" i="36"/>
  <c r="I617" i="36"/>
  <c r="H624" i="36"/>
  <c r="I624" i="36" s="1"/>
  <c r="J649" i="36"/>
  <c r="K13" i="36"/>
  <c r="K23" i="36"/>
  <c r="K25" i="36"/>
  <c r="V29" i="36"/>
  <c r="Y29" i="36" s="1"/>
  <c r="K35" i="36"/>
  <c r="K49" i="36"/>
  <c r="W51" i="36"/>
  <c r="Y51" i="36" s="1"/>
  <c r="K61" i="36"/>
  <c r="V301" i="36"/>
  <c r="X301" i="36" s="1"/>
  <c r="Y339" i="36"/>
  <c r="AA339" i="36" s="1"/>
  <c r="H355" i="36"/>
  <c r="I355" i="36" s="1"/>
  <c r="K355" i="36" s="1"/>
  <c r="I372" i="36"/>
  <c r="K372" i="36" s="1"/>
  <c r="H375" i="36"/>
  <c r="I375" i="36" s="1"/>
  <c r="K375" i="36" s="1"/>
  <c r="H421" i="36"/>
  <c r="I421" i="36"/>
  <c r="H498" i="36"/>
  <c r="I498" i="36" s="1"/>
  <c r="H518" i="36"/>
  <c r="I518" i="36" s="1"/>
  <c r="H545" i="36"/>
  <c r="I545" i="36" s="1"/>
  <c r="H586" i="36"/>
  <c r="I586" i="36" s="1"/>
  <c r="J636" i="36"/>
  <c r="H636" i="36"/>
  <c r="I636" i="36" s="1"/>
  <c r="J660" i="36"/>
  <c r="H660" i="36"/>
  <c r="I660" i="36" s="1"/>
  <c r="U309" i="36"/>
  <c r="X309" i="36" s="1"/>
  <c r="U312" i="36"/>
  <c r="X312" i="36" s="1"/>
  <c r="H412" i="36"/>
  <c r="H520" i="36"/>
  <c r="I520" i="36" s="1"/>
  <c r="L553" i="36"/>
  <c r="H553" i="36"/>
  <c r="I553" i="36" s="1"/>
  <c r="V322" i="36"/>
  <c r="U322" i="36"/>
  <c r="X322" i="36" s="1"/>
  <c r="Y334" i="36"/>
  <c r="AA334" i="36" s="1"/>
  <c r="H364" i="36"/>
  <c r="I364" i="36" s="1"/>
  <c r="K364" i="36" s="1"/>
  <c r="H399" i="36"/>
  <c r="I399" i="36"/>
  <c r="H569" i="36"/>
  <c r="I569" i="36" s="1"/>
  <c r="H594" i="36"/>
  <c r="I594" i="36" s="1"/>
  <c r="H597" i="36"/>
  <c r="I597" i="36" s="1"/>
  <c r="H601" i="36"/>
  <c r="I601" i="36" s="1"/>
  <c r="J639" i="36"/>
  <c r="I639" i="36"/>
  <c r="H432" i="36"/>
  <c r="I432" i="36" s="1"/>
  <c r="H476" i="36"/>
  <c r="I476" i="36" s="1"/>
  <c r="I514" i="36"/>
  <c r="I517" i="36"/>
  <c r="H548" i="36"/>
  <c r="I548" i="36" s="1"/>
  <c r="I576" i="36"/>
  <c r="I621" i="36"/>
  <c r="H639" i="36"/>
  <c r="J669" i="36"/>
  <c r="I669" i="36"/>
  <c r="H402" i="36"/>
  <c r="I402" i="36" s="1"/>
  <c r="H429" i="36"/>
  <c r="I429" i="36" s="1"/>
  <c r="I445" i="36"/>
  <c r="H451" i="36"/>
  <c r="I451" i="36" s="1"/>
  <c r="H505" i="36"/>
  <c r="I505" i="36" s="1"/>
  <c r="J313" i="36"/>
  <c r="J327" i="36"/>
  <c r="U332" i="36"/>
  <c r="X332" i="36" s="1"/>
  <c r="H380" i="36"/>
  <c r="I380" i="36" s="1"/>
  <c r="K380" i="36" s="1"/>
  <c r="H408" i="36"/>
  <c r="H445" i="36"/>
  <c r="H502" i="36"/>
  <c r="I502" i="36" s="1"/>
  <c r="H633" i="36"/>
  <c r="I633" i="36" s="1"/>
  <c r="J642" i="36"/>
  <c r="H642" i="36"/>
  <c r="I642" i="36" s="1"/>
  <c r="J672" i="36"/>
  <c r="H672" i="36"/>
  <c r="I672" i="36" s="1"/>
  <c r="I480" i="36"/>
  <c r="I496" i="36"/>
  <c r="H589" i="36"/>
  <c r="I589" i="36" s="1"/>
  <c r="H493" i="36"/>
  <c r="I493" i="36" s="1"/>
  <c r="H612" i="36"/>
  <c r="I612" i="36" s="1"/>
  <c r="U311" i="36"/>
  <c r="X311" i="36" s="1"/>
  <c r="H466" i="36"/>
  <c r="I466" i="36" s="1"/>
  <c r="J634" i="36"/>
  <c r="H634" i="36"/>
  <c r="I634" i="36" s="1"/>
  <c r="Y315" i="36" l="1"/>
  <c r="AA315" i="36" s="1"/>
  <c r="Y41" i="36"/>
  <c r="Z41" i="36" s="1"/>
  <c r="AB41" i="36" s="1"/>
  <c r="Y36" i="36"/>
  <c r="Y10" i="36"/>
  <c r="Y22" i="36"/>
  <c r="X331" i="36"/>
  <c r="X330" i="36"/>
  <c r="Y330" i="36" s="1"/>
  <c r="AA330" i="36" s="1"/>
  <c r="AA335" i="36"/>
  <c r="Y63" i="36"/>
  <c r="Z63" i="36" s="1"/>
  <c r="AB63" i="36" s="1"/>
  <c r="Z34" i="36"/>
  <c r="AB34" i="36" s="1"/>
  <c r="Z45" i="36"/>
  <c r="AB45" i="36"/>
  <c r="Z37" i="36"/>
  <c r="AB37" i="36" s="1"/>
  <c r="Y309" i="36"/>
  <c r="AA309" i="36" s="1"/>
  <c r="Z10" i="36"/>
  <c r="AB10" i="36" s="1"/>
  <c r="Z46" i="36"/>
  <c r="AB46" i="36" s="1"/>
  <c r="Y316" i="36"/>
  <c r="AA316" i="36" s="1"/>
  <c r="Z64" i="36"/>
  <c r="AB64" i="36" s="1"/>
  <c r="Y322" i="36"/>
  <c r="AA322" i="36" s="1"/>
  <c r="Z21" i="36"/>
  <c r="AB21" i="36" s="1"/>
  <c r="Z19" i="36"/>
  <c r="AB19" i="36"/>
  <c r="Y333" i="36"/>
  <c r="AA333" i="36"/>
  <c r="Z9" i="36"/>
  <c r="AB9" i="36" s="1"/>
  <c r="Z57" i="36"/>
  <c r="AB57" i="36" s="1"/>
  <c r="Y61" i="36"/>
  <c r="AB7" i="36"/>
  <c r="Z7" i="36"/>
  <c r="Y326" i="36"/>
  <c r="AA326" i="36" s="1"/>
  <c r="Z28" i="36"/>
  <c r="AB28" i="36" s="1"/>
  <c r="Y302" i="36"/>
  <c r="AA302" i="36" s="1"/>
  <c r="Y306" i="36"/>
  <c r="AA306" i="36"/>
  <c r="Y331" i="36"/>
  <c r="AA331" i="36" s="1"/>
  <c r="Z22" i="36"/>
  <c r="AB22" i="36" s="1"/>
  <c r="Z43" i="36"/>
  <c r="AB43" i="36"/>
  <c r="Z30" i="36"/>
  <c r="AB30" i="36" s="1"/>
  <c r="Z17" i="36"/>
  <c r="AB17" i="36" s="1"/>
  <c r="Y323" i="36"/>
  <c r="AA323" i="36"/>
  <c r="Z14" i="36"/>
  <c r="AB14" i="36" s="1"/>
  <c r="Z55" i="36"/>
  <c r="AB55" i="36" s="1"/>
  <c r="V305" i="36"/>
  <c r="U305" i="36"/>
  <c r="V52" i="36"/>
  <c r="W52" i="36"/>
  <c r="W25" i="36"/>
  <c r="V25" i="36"/>
  <c r="Y25" i="36" s="1"/>
  <c r="V324" i="36"/>
  <c r="U324" i="36"/>
  <c r="V48" i="36"/>
  <c r="Y48" i="36" s="1"/>
  <c r="W48" i="36"/>
  <c r="W44" i="36"/>
  <c r="V44" i="36"/>
  <c r="W13" i="36"/>
  <c r="V13" i="36"/>
  <c r="Y13" i="36" s="1"/>
  <c r="Y44" i="36"/>
  <c r="W6" i="36"/>
  <c r="V6" i="36"/>
  <c r="Y332" i="36"/>
  <c r="AA332" i="36" s="1"/>
  <c r="Y312" i="36"/>
  <c r="AA312" i="36" s="1"/>
  <c r="Y308" i="36"/>
  <c r="AA308" i="36"/>
  <c r="Z65" i="36"/>
  <c r="AB65" i="36"/>
  <c r="Y328" i="36"/>
  <c r="AA328" i="36" s="1"/>
  <c r="Y301" i="36"/>
  <c r="AA301" i="36" s="1"/>
  <c r="Y303" i="36"/>
  <c r="AA303" i="36" s="1"/>
  <c r="Z15" i="36"/>
  <c r="AB15" i="36" s="1"/>
  <c r="W16" i="36"/>
  <c r="V16" i="36"/>
  <c r="Y16" i="36" s="1"/>
  <c r="V60" i="36"/>
  <c r="W60" i="36"/>
  <c r="Y60" i="36" s="1"/>
  <c r="U313" i="36"/>
  <c r="V313" i="36"/>
  <c r="Z51" i="36"/>
  <c r="AB51" i="36" s="1"/>
  <c r="V11" i="36"/>
  <c r="W11" i="36"/>
  <c r="Y11" i="36" s="1"/>
  <c r="V20" i="36"/>
  <c r="W20" i="36"/>
  <c r="Z33" i="36"/>
  <c r="AB33" i="36" s="1"/>
  <c r="W62" i="36"/>
  <c r="V62" i="36"/>
  <c r="Y62" i="36" s="1"/>
  <c r="Z58" i="36"/>
  <c r="AB58" i="36" s="1"/>
  <c r="V23" i="36"/>
  <c r="W23" i="36"/>
  <c r="Y23" i="36"/>
  <c r="W54" i="36"/>
  <c r="V54" i="36"/>
  <c r="Y54" i="36" s="1"/>
  <c r="X305" i="36"/>
  <c r="Y325" i="36"/>
  <c r="AA325" i="36"/>
  <c r="Z31" i="36"/>
  <c r="AB31" i="36" s="1"/>
  <c r="W26" i="36"/>
  <c r="V26" i="36"/>
  <c r="V8" i="36"/>
  <c r="W8" i="36"/>
  <c r="U327" i="36"/>
  <c r="V327" i="36"/>
  <c r="Z27" i="36"/>
  <c r="AB27" i="36"/>
  <c r="V61" i="36"/>
  <c r="W61" i="36"/>
  <c r="Y310" i="36"/>
  <c r="AA310" i="36" s="1"/>
  <c r="W24" i="36"/>
  <c r="V24" i="36"/>
  <c r="Y24" i="36" s="1"/>
  <c r="Y311" i="36"/>
  <c r="AA311" i="36"/>
  <c r="Y338" i="36"/>
  <c r="AA338" i="36" s="1"/>
  <c r="Y314" i="36"/>
  <c r="AA314" i="36" s="1"/>
  <c r="W4" i="36"/>
  <c r="V4" i="36"/>
  <c r="Y4" i="36" s="1"/>
  <c r="W56" i="36"/>
  <c r="V56" i="36"/>
  <c r="Y56" i="36" s="1"/>
  <c r="W49" i="36"/>
  <c r="Y49" i="36" s="1"/>
  <c r="V49" i="36"/>
  <c r="V329" i="36"/>
  <c r="U329" i="36"/>
  <c r="Y307" i="36"/>
  <c r="AA307" i="36"/>
  <c r="Y336" i="36"/>
  <c r="AA336" i="36" s="1"/>
  <c r="X327" i="36"/>
  <c r="W35" i="36"/>
  <c r="V35" i="36"/>
  <c r="Y35" i="36" s="1"/>
  <c r="V304" i="36"/>
  <c r="U304" i="36"/>
  <c r="X304" i="36" s="1"/>
  <c r="Z5" i="36"/>
  <c r="AB5" i="36" s="1"/>
  <c r="Z40" i="36"/>
  <c r="AB40" i="36" s="1"/>
  <c r="Y26" i="36"/>
  <c r="Z29" i="36"/>
  <c r="AB29" i="36" s="1"/>
  <c r="W12" i="36"/>
  <c r="V12" i="36"/>
  <c r="Y12" i="36" s="1"/>
  <c r="W18" i="36"/>
  <c r="V18" i="36"/>
  <c r="Y18" i="36" s="1"/>
  <c r="V300" i="36"/>
  <c r="U300" i="36"/>
  <c r="X300" i="36" s="1"/>
  <c r="W50" i="36"/>
  <c r="V50" i="36"/>
  <c r="Y50" i="36" s="1"/>
  <c r="Z47" i="36"/>
  <c r="AB47" i="36" s="1"/>
  <c r="W42" i="36"/>
  <c r="V42" i="36"/>
  <c r="Y42" i="36" s="1"/>
  <c r="V38" i="36"/>
  <c r="W38" i="36"/>
  <c r="Y8" i="36"/>
  <c r="Z36" i="36" l="1"/>
  <c r="AB36" i="36" s="1"/>
  <c r="X329" i="36"/>
  <c r="X324" i="36"/>
  <c r="Y329" i="36"/>
  <c r="AA329" i="36" s="1"/>
  <c r="Z60" i="36"/>
  <c r="AB60" i="36" s="1"/>
  <c r="Z11" i="36"/>
  <c r="AB11" i="36"/>
  <c r="Y324" i="36"/>
  <c r="AA324" i="36" s="1"/>
  <c r="Z54" i="36"/>
  <c r="AB54" i="36"/>
  <c r="Z50" i="36"/>
  <c r="AB50" i="36" s="1"/>
  <c r="Y300" i="36"/>
  <c r="AA300" i="36" s="1"/>
  <c r="Z62" i="36"/>
  <c r="AB62" i="36" s="1"/>
  <c r="Z16" i="36"/>
  <c r="AB16" i="36" s="1"/>
  <c r="Z61" i="36"/>
  <c r="AB61" i="36" s="1"/>
  <c r="Z48" i="36"/>
  <c r="AB48" i="36" s="1"/>
  <c r="Z49" i="36"/>
  <c r="AB49" i="36" s="1"/>
  <c r="Z26" i="36"/>
  <c r="AB26" i="36" s="1"/>
  <c r="Z25" i="36"/>
  <c r="AB25" i="36"/>
  <c r="Y327" i="36"/>
  <c r="AA327" i="36" s="1"/>
  <c r="Y38" i="36"/>
  <c r="Z42" i="36"/>
  <c r="AB42" i="36"/>
  <c r="Z18" i="36"/>
  <c r="AB18" i="36" s="1"/>
  <c r="Z4" i="36"/>
  <c r="AB4" i="36" s="1"/>
  <c r="Z12" i="36"/>
  <c r="AB12" i="36" s="1"/>
  <c r="Z35" i="36"/>
  <c r="AB35" i="36"/>
  <c r="Z44" i="36"/>
  <c r="AB44" i="36" s="1"/>
  <c r="Y305" i="36"/>
  <c r="AA305" i="36"/>
  <c r="Z56" i="36"/>
  <c r="AB56" i="36" s="1"/>
  <c r="Y52" i="36"/>
  <c r="Y20" i="36"/>
  <c r="Y6" i="36"/>
  <c r="Y304" i="36"/>
  <c r="AA304" i="36" s="1"/>
  <c r="X313" i="36"/>
  <c r="Z13" i="36"/>
  <c r="AB13" i="36"/>
  <c r="Z8" i="36"/>
  <c r="AB8" i="36" s="1"/>
  <c r="Z24" i="36"/>
  <c r="AB24" i="36" s="1"/>
  <c r="Z23" i="36"/>
  <c r="AB23" i="36" s="1"/>
  <c r="Y313" i="36" l="1"/>
  <c r="AA313" i="36" s="1"/>
  <c r="Z6" i="36"/>
  <c r="AB6" i="36"/>
  <c r="Z52" i="36"/>
  <c r="AB52" i="36" s="1"/>
  <c r="Z38" i="36"/>
  <c r="AB38" i="36" s="1"/>
  <c r="Z20" i="36"/>
  <c r="AB20" i="36"/>
  <c r="K46" i="16" l="1"/>
  <c r="J45" i="16"/>
  <c r="K45" i="16" s="1"/>
  <c r="K44" i="16"/>
  <c r="L44" i="16" s="1"/>
  <c r="X44" i="16" s="1"/>
  <c r="K43" i="16"/>
  <c r="J42" i="16"/>
  <c r="K42" i="16" s="1"/>
  <c r="K41" i="16"/>
  <c r="L41" i="16" s="1"/>
  <c r="X41" i="16" s="1"/>
  <c r="K40" i="16"/>
  <c r="K39" i="16"/>
  <c r="L39" i="16" s="1"/>
  <c r="X39" i="16" s="1"/>
  <c r="J38" i="16"/>
  <c r="K38" i="16" s="1"/>
  <c r="J37" i="16"/>
  <c r="K37" i="16" s="1"/>
  <c r="J36" i="16"/>
  <c r="K36" i="16" s="1"/>
  <c r="J35" i="16"/>
  <c r="K35" i="16" s="1"/>
  <c r="J34" i="16"/>
  <c r="K34" i="16" s="1"/>
  <c r="J33" i="16"/>
  <c r="K33" i="16" s="1"/>
  <c r="J32" i="16"/>
  <c r="K32" i="16" s="1"/>
  <c r="J31" i="16"/>
  <c r="K31" i="16" s="1"/>
  <c r="J30" i="16"/>
  <c r="K30" i="16" s="1"/>
  <c r="J29" i="16"/>
  <c r="K29" i="16" s="1"/>
  <c r="J28" i="16"/>
  <c r="K28" i="16" s="1"/>
  <c r="L42" i="16" l="1"/>
  <c r="L45" i="16"/>
  <c r="L28" i="16"/>
  <c r="L29" i="16"/>
  <c r="L30" i="16"/>
  <c r="L31" i="16"/>
  <c r="L32" i="16"/>
  <c r="L33" i="16"/>
  <c r="L34" i="16"/>
  <c r="L35" i="16"/>
  <c r="L36" i="16"/>
  <c r="L37" i="16"/>
  <c r="L38" i="16"/>
  <c r="W39" i="16"/>
  <c r="Z39" i="16" s="1"/>
  <c r="L40" i="16"/>
  <c r="W41" i="16"/>
  <c r="Z41" i="16" s="1"/>
  <c r="L43" i="16"/>
  <c r="W44" i="16"/>
  <c r="Z44" i="16" s="1"/>
  <c r="L46" i="16"/>
  <c r="AA44" i="16" l="1"/>
  <c r="AC44" i="16" s="1"/>
  <c r="AA41" i="16"/>
  <c r="AC41" i="16" s="1"/>
  <c r="AA39" i="16"/>
  <c r="AC39" i="16" s="1"/>
  <c r="W46" i="16"/>
  <c r="Z46" i="16" s="1"/>
  <c r="X46" i="16"/>
  <c r="W43" i="16"/>
  <c r="X43" i="16"/>
  <c r="Z43" i="16" s="1"/>
  <c r="W40" i="16"/>
  <c r="X40" i="16"/>
  <c r="Z40" i="16" s="1"/>
  <c r="W38" i="16"/>
  <c r="X38" i="16"/>
  <c r="W36" i="16"/>
  <c r="X36" i="16"/>
  <c r="Z36" i="16" s="1"/>
  <c r="W34" i="16"/>
  <c r="X34" i="16"/>
  <c r="Z34" i="16" s="1"/>
  <c r="W32" i="16"/>
  <c r="Z32" i="16" s="1"/>
  <c r="X32" i="16"/>
  <c r="W30" i="16"/>
  <c r="X30" i="16"/>
  <c r="Z30" i="16" s="1"/>
  <c r="W28" i="16"/>
  <c r="X28" i="16"/>
  <c r="Z28" i="16" s="1"/>
  <c r="W37" i="16"/>
  <c r="X37" i="16"/>
  <c r="W35" i="16"/>
  <c r="X35" i="16"/>
  <c r="W33" i="16"/>
  <c r="X33" i="16"/>
  <c r="W31" i="16"/>
  <c r="X31" i="16"/>
  <c r="W29" i="16"/>
  <c r="X29" i="16"/>
  <c r="X45" i="16"/>
  <c r="W45" i="16"/>
  <c r="X42" i="16"/>
  <c r="W42" i="16"/>
  <c r="Z38" i="16" l="1"/>
  <c r="Z29" i="16"/>
  <c r="Z33" i="16"/>
  <c r="Z35" i="16"/>
  <c r="AA35" i="16" s="1"/>
  <c r="AC35" i="16" s="1"/>
  <c r="Z42" i="16"/>
  <c r="Z31" i="16"/>
  <c r="AA31" i="16" s="1"/>
  <c r="AC31" i="16" s="1"/>
  <c r="Z37" i="16"/>
  <c r="AA37" i="16" s="1"/>
  <c r="AC37" i="16" s="1"/>
  <c r="AA29" i="16"/>
  <c r="AC29" i="16" s="1"/>
  <c r="AA42" i="16"/>
  <c r="AC42" i="16" s="1"/>
  <c r="Z45" i="16"/>
  <c r="AA28" i="16"/>
  <c r="AC28" i="16" s="1"/>
  <c r="AA40" i="16"/>
  <c r="AC40" i="16" s="1"/>
  <c r="AA36" i="16"/>
  <c r="AC36" i="16" s="1"/>
  <c r="AA34" i="16"/>
  <c r="AC34" i="16" s="1"/>
  <c r="AA33" i="16"/>
  <c r="AC33" i="16" s="1"/>
  <c r="AA32" i="16"/>
  <c r="AC32" i="16" s="1"/>
  <c r="AA38" i="16"/>
  <c r="AC38" i="16" s="1"/>
  <c r="AA46" i="16"/>
  <c r="AC46" i="16" s="1"/>
  <c r="AA30" i="16"/>
  <c r="AC30" i="16" s="1"/>
  <c r="AA43" i="16"/>
  <c r="AC43" i="16" s="1"/>
  <c r="AA45" i="16" l="1"/>
  <c r="AC45" i="16" s="1"/>
  <c r="W74" i="16" l="1"/>
  <c r="V74" i="16"/>
  <c r="Y74" i="16" l="1"/>
  <c r="Z74" i="16" s="1"/>
  <c r="AB74" i="16" s="1"/>
</calcChain>
</file>

<file path=xl/sharedStrings.xml><?xml version="1.0" encoding="utf-8"?>
<sst xmlns="http://schemas.openxmlformats.org/spreadsheetml/2006/main" count="4213" uniqueCount="313">
  <si>
    <t>Grade</t>
  </si>
  <si>
    <t>Rate</t>
  </si>
  <si>
    <t>Explosive Cost Adjustment</t>
  </si>
  <si>
    <t>Area</t>
  </si>
  <si>
    <t>Siding</t>
  </si>
  <si>
    <t>Date</t>
  </si>
  <si>
    <t>G11</t>
  </si>
  <si>
    <t>MANDAMARRI</t>
  </si>
  <si>
    <t>RKP CHP</t>
  </si>
  <si>
    <t>BELLAMPALLI</t>
  </si>
  <si>
    <t>GOLETI CHP,BPA</t>
  </si>
  <si>
    <t>G10</t>
  </si>
  <si>
    <t>SRIRAMPUR</t>
  </si>
  <si>
    <t>SRP OCP SIDING(RAIL)</t>
  </si>
  <si>
    <t>RAMAGUNDAM II</t>
  </si>
  <si>
    <t>GDK OC-3 CHP(Rail)</t>
  </si>
  <si>
    <t>SRP CHP</t>
  </si>
  <si>
    <t>G15</t>
  </si>
  <si>
    <t>MANUGURU</t>
  </si>
  <si>
    <t>KCHP Line II</t>
  </si>
  <si>
    <t>G13</t>
  </si>
  <si>
    <t>KOTHAGUDEM</t>
  </si>
  <si>
    <t>RCHP (RAIL)</t>
  </si>
  <si>
    <t>YELLANDU</t>
  </si>
  <si>
    <t>YLD CSP (G Grade)</t>
  </si>
  <si>
    <t>G8</t>
  </si>
  <si>
    <t>GDK1 CSP(Rail)</t>
  </si>
  <si>
    <t>KCHP Line IV (Rail)</t>
  </si>
  <si>
    <t>JVR CHP</t>
  </si>
  <si>
    <t>14.11.2022</t>
  </si>
  <si>
    <t>G14</t>
  </si>
  <si>
    <t>Mandamarri</t>
  </si>
  <si>
    <t>Bellampalli</t>
  </si>
  <si>
    <t>Yellandu</t>
  </si>
  <si>
    <t>30.11.2022</t>
  </si>
  <si>
    <t>Kothagudem</t>
  </si>
  <si>
    <t>Srirampur</t>
  </si>
  <si>
    <t>KCHP LINE II</t>
  </si>
  <si>
    <t>31.12.2022</t>
  </si>
  <si>
    <t>KCHP LINE IV (RAIL)</t>
  </si>
  <si>
    <t>GDK 6-CHP</t>
  </si>
  <si>
    <t>08.02.2023</t>
  </si>
  <si>
    <t>Notification no.136  dated 08.02.2023 Basic price rised by Rs.100 of All Grade</t>
  </si>
  <si>
    <t>Sr.         No.</t>
  </si>
  <si>
    <t>Colliery</t>
  </si>
  <si>
    <t>Coal Type</t>
  </si>
  <si>
    <t>Period</t>
  </si>
  <si>
    <t>Basic Value</t>
  </si>
  <si>
    <t>Crushing Charges</t>
  </si>
  <si>
    <t>E-Auction20% (Basic+Crushing)</t>
  </si>
  <si>
    <t>Royalty 14 % of (Basic+Crushing+E-auction)</t>
  </si>
  <si>
    <t>Addl CRUSHING CHARGES</t>
  </si>
  <si>
    <t xml:space="preserve">ENG. SHUNTING CH </t>
  </si>
  <si>
    <t>Land Adj.</t>
  </si>
  <si>
    <t>Pre-weighbin charges/  Facility ch.</t>
  </si>
  <si>
    <t>Smpling Charges</t>
  </si>
  <si>
    <t xml:space="preserve">  STC/ Addl. STC</t>
  </si>
  <si>
    <t>FACILITY CHARGES (RS. 100)</t>
  </si>
  <si>
    <t>**Fuel Surcharge</t>
  </si>
  <si>
    <t>Forest Permit Fee</t>
  </si>
  <si>
    <t>Corpus CMPS 1998</t>
  </si>
  <si>
    <t>2% on Royalty towards NMET Fund</t>
  </si>
  <si>
    <t>30% on Royalty towards DMFT</t>
  </si>
  <si>
    <t xml:space="preserve">Explosive cost Adj. </t>
  </si>
  <si>
    <t>Taxable Amount</t>
  </si>
  <si>
    <t>IGST 5%</t>
  </si>
  <si>
    <t>GST Compensation Cess</t>
  </si>
  <si>
    <t>Value</t>
  </si>
  <si>
    <t>Old value</t>
  </si>
  <si>
    <t>MOU</t>
  </si>
  <si>
    <t>08.02.2023 to 31.03.2023</t>
  </si>
  <si>
    <t xml:space="preserve"> GDK OC-3 CHP Rail</t>
  </si>
  <si>
    <t>GDK-1 CSP Rail</t>
  </si>
  <si>
    <t>KCHP Line IV Rail</t>
  </si>
  <si>
    <t>SRP OCP SIDING (RAIL)</t>
  </si>
  <si>
    <t xml:space="preserve"> YLD CSP G-Grade</t>
  </si>
  <si>
    <t>SCCL Coal Rate Statement 2022-2023</t>
  </si>
  <si>
    <t>GCV RANGE</t>
  </si>
  <si>
    <t>Mode</t>
  </si>
  <si>
    <t>4001-4300</t>
  </si>
  <si>
    <t>09.09.2022 to 07.02.2023</t>
  </si>
  <si>
    <t>RAIL</t>
  </si>
  <si>
    <t>3401-3700</t>
  </si>
  <si>
    <t>08.10.2022 to 07.02.2023</t>
  </si>
  <si>
    <t>4901 -5200</t>
  </si>
  <si>
    <t>06.06.2022 to 06.07.2022</t>
  </si>
  <si>
    <t>4301-4600</t>
  </si>
  <si>
    <t>07.04.2022 to 07.02.2023</t>
  </si>
  <si>
    <t>03.04.2022 to 07.02.2023</t>
  </si>
  <si>
    <t>31.08.2022</t>
  </si>
  <si>
    <t>11.09.2022 to 25.09.2022</t>
  </si>
  <si>
    <t>2801-3100</t>
  </si>
  <si>
    <t>21.07.2022 to 07.02.2023</t>
  </si>
  <si>
    <t>3101--3400</t>
  </si>
  <si>
    <t>17.05.2022 to 20.05.2022</t>
  </si>
  <si>
    <t>24.08.2022 to 07.02.2023</t>
  </si>
  <si>
    <t>11.06.2022 to 07.02.2023</t>
  </si>
  <si>
    <t>20.05.2022</t>
  </si>
  <si>
    <t>02.04.2022 to 07.02.2023</t>
  </si>
  <si>
    <t>23.04.2022 to 07.07.2022</t>
  </si>
  <si>
    <t>19.04.2022</t>
  </si>
  <si>
    <t>26.05.2022 to 28.05.2022</t>
  </si>
  <si>
    <t>02.06.2022 to 07.02.2023</t>
  </si>
  <si>
    <t>02.06.2022 to 31.03.2023</t>
  </si>
  <si>
    <t>SCCL PRICE NOTIFICATION NOV- 2023-2024</t>
  </si>
  <si>
    <t>Cost Plus Rate</t>
  </si>
  <si>
    <t xml:space="preserve">Additional FACILITY CHARGES </t>
  </si>
  <si>
    <t>Basic+Crushing (20% OR 30%) amt.</t>
  </si>
  <si>
    <t>01.04.2023 to 30.04.2023</t>
  </si>
  <si>
    <t>Nil</t>
  </si>
  <si>
    <t>01.05.2023 to upto</t>
  </si>
  <si>
    <t>01.11.2023 to upto</t>
  </si>
  <si>
    <t>G9</t>
  </si>
  <si>
    <t>24.06.2023 to upto</t>
  </si>
  <si>
    <t>09.07.2023 to 12.07.2023</t>
  </si>
  <si>
    <t>13.07.2023 to upto</t>
  </si>
  <si>
    <t>KCHP-CP(MNG OC)</t>
  </si>
  <si>
    <t>24.10.2023 to upto</t>
  </si>
  <si>
    <t>Cost Plus</t>
  </si>
  <si>
    <t>31.10.2023 to upto</t>
  </si>
  <si>
    <t>G7</t>
  </si>
  <si>
    <t>31.10.23</t>
  </si>
  <si>
    <t>01.11.2023 to upto 27.12.23</t>
  </si>
  <si>
    <t>27.03.2023 to upto</t>
  </si>
  <si>
    <t>01.08.2023 to upto</t>
  </si>
  <si>
    <t>14.06.2023 to upto</t>
  </si>
  <si>
    <t>22.06.2023 to upto</t>
  </si>
  <si>
    <t>GDK 1 CSP(Rail)</t>
  </si>
  <si>
    <t>POWER SECTOR</t>
  </si>
  <si>
    <t>SR NO</t>
  </si>
  <si>
    <t>GRADE</t>
  </si>
  <si>
    <t>ROM</t>
  </si>
  <si>
    <t>CRUSHED ROM COAL   (RATE *20%)</t>
  </si>
  <si>
    <t>G-1</t>
  </si>
  <si>
    <t>G-2</t>
  </si>
  <si>
    <t>G-3</t>
  </si>
  <si>
    <t>G-4</t>
  </si>
  <si>
    <t>G-5</t>
  </si>
  <si>
    <t>G-6</t>
  </si>
  <si>
    <t>G-7</t>
  </si>
  <si>
    <t>G-8</t>
  </si>
  <si>
    <t>G12</t>
  </si>
  <si>
    <t>G16</t>
  </si>
  <si>
    <t>G17</t>
  </si>
  <si>
    <t>NON-POWER SECTOR</t>
  </si>
  <si>
    <t xml:space="preserve">E-AUCTION </t>
  </si>
  <si>
    <t>Above 7000</t>
  </si>
  <si>
    <t>SLACK (20)</t>
  </si>
  <si>
    <t>STEAM (220)</t>
  </si>
  <si>
    <t>CRUSHED ROM COAL (80)</t>
  </si>
  <si>
    <t>6700  - 7000</t>
  </si>
  <si>
    <t>6400-6700</t>
  </si>
  <si>
    <t>6100  - 6400</t>
  </si>
  <si>
    <t>5800  - 6100</t>
  </si>
  <si>
    <t>5500  - 5800</t>
  </si>
  <si>
    <t>5200  - 5500</t>
  </si>
  <si>
    <t>4900  - 5200</t>
  </si>
  <si>
    <t>4600--4900</t>
  </si>
  <si>
    <t>4300--4600</t>
  </si>
  <si>
    <t>4000--4300</t>
  </si>
  <si>
    <t>3700--4000</t>
  </si>
  <si>
    <t>3400--3700</t>
  </si>
  <si>
    <t>3100--3400</t>
  </si>
  <si>
    <t>2800--3100</t>
  </si>
  <si>
    <t>2500--2800</t>
  </si>
  <si>
    <t>2200--2500</t>
  </si>
  <si>
    <t>6701  - 7000</t>
  </si>
  <si>
    <t>6401  - 6700</t>
  </si>
  <si>
    <t>6101  - 6400</t>
  </si>
  <si>
    <t>5801  - 6100</t>
  </si>
  <si>
    <t>5501  - 5800</t>
  </si>
  <si>
    <t>5201  - 5500</t>
  </si>
  <si>
    <t>4901  - 5200</t>
  </si>
  <si>
    <t>4601--4900</t>
  </si>
  <si>
    <t>4301--4600</t>
  </si>
  <si>
    <t>4001--4300</t>
  </si>
  <si>
    <t>3701--4000</t>
  </si>
  <si>
    <t>3401--3700</t>
  </si>
  <si>
    <t>2801--3100</t>
  </si>
  <si>
    <t>2501--2800</t>
  </si>
  <si>
    <t>2201--2500</t>
  </si>
  <si>
    <t>SCCL Coal Rate Details 2022-2024</t>
  </si>
  <si>
    <t>Sr.No.</t>
  </si>
  <si>
    <t xml:space="preserve"> Rate 08.02.23 to 31.03.23</t>
  </si>
  <si>
    <t>01.04.23 to 31.03.24</t>
  </si>
  <si>
    <t>UPTO 31.03.2022 Rate</t>
  </si>
  <si>
    <t>Period Current</t>
  </si>
  <si>
    <t>Notification No.</t>
  </si>
  <si>
    <t>NOT RECEIVED</t>
  </si>
  <si>
    <t>01.04.2023</t>
  </si>
  <si>
    <t>Ramagundam II</t>
  </si>
  <si>
    <t>29.04.2023</t>
  </si>
  <si>
    <t>Manuguru</t>
  </si>
  <si>
    <t xml:space="preserve">Fuel Sur Changes </t>
  </si>
  <si>
    <t>All Grade</t>
  </si>
  <si>
    <t>31.03.2022</t>
  </si>
  <si>
    <t>All Siding</t>
  </si>
  <si>
    <t>All Area</t>
  </si>
  <si>
    <t>28.02.2022</t>
  </si>
  <si>
    <t>02.04.22 to 30.04.22</t>
  </si>
  <si>
    <t>01.05.22 to 31.05.22</t>
  </si>
  <si>
    <t>30.04.2022</t>
  </si>
  <si>
    <t>01.06.22 to 30.06.22</t>
  </si>
  <si>
    <t>31.05.2022</t>
  </si>
  <si>
    <t>01.07.22 to upto</t>
  </si>
  <si>
    <t>28.06.2022</t>
  </si>
  <si>
    <t>13.05.22 to 31.05.22</t>
  </si>
  <si>
    <t>12.05.2022</t>
  </si>
  <si>
    <t>01.07.22 to 31.07.22</t>
  </si>
  <si>
    <t>01.08.22 to 31.08.22</t>
  </si>
  <si>
    <t>30.07.2022</t>
  </si>
  <si>
    <t>01.09.22 to 30.09.22</t>
  </si>
  <si>
    <t>01.10.22 to 31.10.22</t>
  </si>
  <si>
    <t>28.09.2022</t>
  </si>
  <si>
    <t>01.11.22 to 30.11.22</t>
  </si>
  <si>
    <t>31.10.2022</t>
  </si>
  <si>
    <t>01.12.22 to 31.12.22</t>
  </si>
  <si>
    <t>01.01.23 to upto</t>
  </si>
  <si>
    <t xml:space="preserve">Aditional Facility Charges </t>
  </si>
  <si>
    <t>G11,G13 &amp; G15</t>
  </si>
  <si>
    <t>GDK OC-3 CHP(Rail) &amp; YLC CSP (G Grade)</t>
  </si>
  <si>
    <t>Ramagundam II &amp; Yellandu</t>
  </si>
  <si>
    <t>31.08.2021</t>
  </si>
  <si>
    <t>31.08.200</t>
  </si>
  <si>
    <t>16.04.22 to upto</t>
  </si>
  <si>
    <t>08.07.22 to upto</t>
  </si>
  <si>
    <t>11.09.22 to 25.09.22</t>
  </si>
  <si>
    <t>30.11.22 to upto</t>
  </si>
  <si>
    <t>28.05.22 to upto</t>
  </si>
  <si>
    <t>30.09.2021</t>
  </si>
  <si>
    <t>21.07.22 to 03.10.22</t>
  </si>
  <si>
    <t>Additional Crushing Charge</t>
  </si>
  <si>
    <t>31.08.22</t>
  </si>
  <si>
    <t>17.05.2022</t>
  </si>
  <si>
    <t>15.09.22 to 10.10.22</t>
  </si>
  <si>
    <t>05.09.2022</t>
  </si>
  <si>
    <t>14.11.22 to upto</t>
  </si>
  <si>
    <t>SCCL Coal Rate Details 2023-2024</t>
  </si>
  <si>
    <t>UPTO Rate 07.02.2023</t>
  </si>
  <si>
    <t>07.06.22 to 06.07.22</t>
  </si>
  <si>
    <t>10.06.22 to UPTO</t>
  </si>
  <si>
    <t>07.04.22 to UPTO</t>
  </si>
  <si>
    <t>03.04.22 to UPTO</t>
  </si>
  <si>
    <t>11.04.22 to UPTO</t>
  </si>
  <si>
    <t>16.04.22 to UPTO</t>
  </si>
  <si>
    <t>11.06.22 to 10.10.22</t>
  </si>
  <si>
    <t>08.07.22 to UPTO</t>
  </si>
  <si>
    <t>14.11.22 to UPTO</t>
  </si>
  <si>
    <t>17.05.22 to 20.05.22</t>
  </si>
  <si>
    <t>26.05.22 to 28.05.22</t>
  </si>
  <si>
    <t>02.06.22 to UPTO</t>
  </si>
  <si>
    <t>24.08.22 to 03.10.22</t>
  </si>
  <si>
    <t>SCCL Coal Rate Details 2022-2023</t>
  </si>
  <si>
    <t>09.09.2022 to 31.03.2023</t>
  </si>
  <si>
    <t>08.10.2022 to 31.03.2023</t>
  </si>
  <si>
    <t>07.04.2022 to 31.03.2023</t>
  </si>
  <si>
    <t>03.04.2022 to 31.03.2023</t>
  </si>
  <si>
    <t>21.07.2022 to 31.03.2023</t>
  </si>
  <si>
    <t>24.08.2022 to 31.03.2023</t>
  </si>
  <si>
    <t>11.06.2022 to 31.03.2023</t>
  </si>
  <si>
    <t>02.04.2022 to 31.03.2023</t>
  </si>
  <si>
    <t>SCCL PRICE NOTIFICATION NO. 136/2022-23   Dt 07.02.2023</t>
  </si>
  <si>
    <t>SCCL PRICE NOTIFICATION NO. 134/2021-22   Dt 31.05.2022</t>
  </si>
  <si>
    <t>01.06.22</t>
  </si>
  <si>
    <t>SCCL PRICE NOTIFICATION NO. 133/2021-22   Dt 12.05.2022</t>
  </si>
  <si>
    <t>01.04.22 (e-auction)</t>
  </si>
  <si>
    <t>SCCL PRICE NOTIFICATION NO. 132/2021-22   Dt 28.02.2022</t>
  </si>
  <si>
    <t>SCCL PRICE NOTIFICATION NO. 131/2021-22   Dt 10.01.2022</t>
  </si>
  <si>
    <t>SCCL PRICE NOTIFICATION NO. 130/2021-22   Dt 30.10.2021</t>
  </si>
  <si>
    <t>250 LESS (19.07.21)</t>
  </si>
  <si>
    <t xml:space="preserve">250 LESS </t>
  </si>
  <si>
    <t>07.10.24</t>
  </si>
  <si>
    <t>SCCL PRICE NOTIFICATION NOV- 2024-2025 (20% &amp; 30%)</t>
  </si>
  <si>
    <t>Basic+Crushing (20% &amp; 30%) amt.</t>
  </si>
  <si>
    <t>20% &amp; 30% (Basic+Crushing)</t>
  </si>
  <si>
    <t>Coal Rate</t>
  </si>
  <si>
    <t>10.05.2024 to upto</t>
  </si>
  <si>
    <t>01.04.2024 to upto</t>
  </si>
  <si>
    <t>SRP CHP-CP (IK OC)</t>
  </si>
  <si>
    <t>11.07.2024</t>
  </si>
  <si>
    <t>11.05.2024</t>
  </si>
  <si>
    <t>16.04.2024 to upto</t>
  </si>
  <si>
    <t>RKP CHP(Cost Plus-KKOC)</t>
  </si>
  <si>
    <t>20% (Cost Plus)</t>
  </si>
  <si>
    <t>09.04.2024 to upto</t>
  </si>
  <si>
    <t>30% (Cost Plus)</t>
  </si>
  <si>
    <t>06.04.2024 to upto</t>
  </si>
  <si>
    <t>21.04.2024 to upto</t>
  </si>
  <si>
    <t>21.07.2024 to upto</t>
  </si>
  <si>
    <t>23.04.2024 to upto</t>
  </si>
  <si>
    <t xml:space="preserve">JVR CHP </t>
  </si>
  <si>
    <t>KOTHAGUNDEM</t>
  </si>
  <si>
    <t>01.09.2024 to upto</t>
  </si>
  <si>
    <t>27.08.2024 to upto</t>
  </si>
  <si>
    <t>26.04.2024 to upto</t>
  </si>
  <si>
    <t>05.08.2024</t>
  </si>
  <si>
    <t>18.04.2024 to upto</t>
  </si>
  <si>
    <t>22.04.2024 to upto</t>
  </si>
  <si>
    <t>31.07.2024 to upto</t>
  </si>
  <si>
    <t>07.08.2024 to upto</t>
  </si>
  <si>
    <t>06.05.2024 to upto</t>
  </si>
  <si>
    <t>04.04.2024 to upto</t>
  </si>
  <si>
    <t>02.05.2024 to upto</t>
  </si>
  <si>
    <t>25.05.2024 to upto</t>
  </si>
  <si>
    <t>11.06.2024 to upto</t>
  </si>
  <si>
    <t>26.07.2024 to upto</t>
  </si>
  <si>
    <t>13.07.2024 to upto</t>
  </si>
  <si>
    <t>12.04.2024 to upto</t>
  </si>
  <si>
    <t>31.05.2024</t>
  </si>
  <si>
    <t>11.04.2024 to upto</t>
  </si>
  <si>
    <t>19.07.2024 to upto</t>
  </si>
  <si>
    <t>24.05.24</t>
  </si>
  <si>
    <t>01.05.2024 to upto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</si>
</sst>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0.000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"/>
      <color indexed="8"/>
      <name val="Calibri"/>
      <family val="2"/>
    </font>
    <font>
      <sz val="1"/>
      <color theme="1"/>
      <name val="Calibri"/>
      <family val="2"/>
      <scheme val="minor"/>
    </font>
    <font>
      <sz val="11"/>
      <color rgb="FF000000"/>
      <name val="Calibri"/>
      <family val="2"/>
    </font>
    <font>
      <sz val="1"/>
      <color theme="3"/>
      <name val="Calibri"/>
      <family val="2"/>
      <scheme val="minor"/>
    </font>
    <font>
      <sz val="1"/>
      <color rgb="FF3F3F76"/>
      <name val="Calibri"/>
      <family val="2"/>
      <scheme val="minor"/>
    </font>
    <font>
      <sz val="18"/>
      <color theme="3"/>
      <name val="Calibri Light"/>
      <family val="2"/>
    </font>
    <font>
      <b/>
      <sz val="18"/>
      <color theme="3"/>
      <name val="Calibri Light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name val="Calibri"/>
      <family val="2"/>
      <scheme val="minor"/>
    </font>
    <font>
      <b/>
      <sz val="12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44">
    <xf numFmtId="0" fontId="0" fillId="0" borderId="0"/>
    <xf numFmtId="0" fontId="5" fillId="0" borderId="0">
      <alignment vertical="center"/>
    </xf>
    <xf numFmtId="43" fontId="3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2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24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22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22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8" borderId="10" applyNumberFormat="0" applyFont="0" applyAlignment="0" applyProtection="0"/>
    <xf numFmtId="0" fontId="23" fillId="0" borderId="0"/>
    <xf numFmtId="0" fontId="23" fillId="0" borderId="0"/>
    <xf numFmtId="0" fontId="3" fillId="24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22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22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28" borderId="0" applyNumberFormat="0" applyBorder="0" applyAlignment="0" applyProtection="0"/>
    <xf numFmtId="0" fontId="22" fillId="4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10" borderId="0" applyNumberFormat="0" applyBorder="0" applyAlignment="0" applyProtection="0"/>
    <xf numFmtId="0" fontId="26" fillId="34" borderId="0" applyNumberFormat="0" applyBorder="0" applyAlignment="0" applyProtection="0"/>
    <xf numFmtId="0" fontId="26" fillId="14" borderId="0" applyNumberFormat="0" applyBorder="0" applyAlignment="0" applyProtection="0"/>
    <xf numFmtId="0" fontId="26" fillId="36" borderId="0" applyNumberFormat="0" applyBorder="0" applyAlignment="0" applyProtection="0"/>
    <xf numFmtId="0" fontId="26" fillId="18" borderId="0" applyNumberFormat="0" applyBorder="0" applyAlignment="0" applyProtection="0"/>
    <xf numFmtId="0" fontId="26" fillId="35" borderId="0" applyNumberFormat="0" applyBorder="0" applyAlignment="0" applyProtection="0"/>
    <xf numFmtId="0" fontId="26" fillId="22" borderId="0" applyNumberFormat="0" applyBorder="0" applyAlignment="0" applyProtection="0"/>
    <xf numFmtId="0" fontId="26" fillId="37" borderId="0" applyNumberFormat="0" applyBorder="0" applyAlignment="0" applyProtection="0"/>
    <xf numFmtId="0" fontId="26" fillId="26" borderId="0" applyNumberFormat="0" applyBorder="0" applyAlignment="0" applyProtection="0"/>
    <xf numFmtId="0" fontId="26" fillId="38" borderId="0" applyNumberFormat="0" applyBorder="0" applyAlignment="0" applyProtection="0"/>
    <xf numFmtId="0" fontId="26" fillId="30" borderId="0" applyNumberFormat="0" applyBorder="0" applyAlignment="0" applyProtection="0"/>
    <xf numFmtId="0" fontId="26" fillId="39" borderId="0" applyNumberFormat="0" applyBorder="0" applyAlignment="0" applyProtection="0"/>
    <xf numFmtId="0" fontId="26" fillId="11" borderId="0" applyNumberFormat="0" applyBorder="0" applyAlignment="0" applyProtection="0"/>
    <xf numFmtId="0" fontId="26" fillId="40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9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6" fillId="43" borderId="0" applyNumberFormat="0" applyBorder="0" applyAlignment="0" applyProtection="0"/>
    <xf numFmtId="0" fontId="26" fillId="27" borderId="0" applyNumberFormat="0" applyBorder="0" applyAlignment="0" applyProtection="0"/>
    <xf numFmtId="0" fontId="26" fillId="44" borderId="0" applyNumberFormat="0" applyBorder="0" applyAlignment="0" applyProtection="0"/>
    <xf numFmtId="0" fontId="26" fillId="31" borderId="0" applyNumberFormat="0" applyBorder="0" applyAlignment="0" applyProtection="0"/>
    <xf numFmtId="0" fontId="26" fillId="45" borderId="0" applyNumberFormat="0" applyBorder="0" applyAlignment="0" applyProtection="0"/>
    <xf numFmtId="0" fontId="20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46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46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4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4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4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4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49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0" fillId="49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0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5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20" fillId="5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20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5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20" fillId="5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26" fillId="9" borderId="0" applyNumberFormat="0" applyBorder="0" applyAlignment="0" applyProtection="0"/>
    <xf numFmtId="0" fontId="26" fillId="52" borderId="0" applyNumberFormat="0" applyBorder="0" applyAlignment="0" applyProtection="0"/>
    <xf numFmtId="0" fontId="26" fillId="13" borderId="0" applyNumberFormat="0" applyBorder="0" applyAlignment="0" applyProtection="0"/>
    <xf numFmtId="0" fontId="26" fillId="53" borderId="0" applyNumberFormat="0" applyBorder="0" applyAlignment="0" applyProtection="0"/>
    <xf numFmtId="0" fontId="26" fillId="17" borderId="0" applyNumberFormat="0" applyBorder="0" applyAlignment="0" applyProtection="0"/>
    <xf numFmtId="0" fontId="26" fillId="54" borderId="0" applyNumberFormat="0" applyBorder="0" applyAlignment="0" applyProtection="0"/>
    <xf numFmtId="0" fontId="26" fillId="21" borderId="0" applyNumberFormat="0" applyBorder="0" applyAlignment="0" applyProtection="0"/>
    <xf numFmtId="0" fontId="26" fillId="55" borderId="0" applyNumberFormat="0" applyBorder="0" applyAlignment="0" applyProtection="0"/>
    <xf numFmtId="0" fontId="26" fillId="25" borderId="0" applyNumberFormat="0" applyBorder="0" applyAlignment="0" applyProtection="0"/>
    <xf numFmtId="0" fontId="26" fillId="56" borderId="0" applyNumberFormat="0" applyBorder="0" applyAlignment="0" applyProtection="0"/>
    <xf numFmtId="0" fontId="26" fillId="29" borderId="0" applyNumberFormat="0" applyBorder="0" applyAlignment="0" applyProtection="0"/>
    <xf numFmtId="0" fontId="26" fillId="57" borderId="0" applyNumberFormat="0" applyBorder="0" applyAlignment="0" applyProtection="0"/>
    <xf numFmtId="0" fontId="26" fillId="3" borderId="0" applyNumberFormat="0" applyBorder="0" applyAlignment="0" applyProtection="0"/>
    <xf numFmtId="0" fontId="26" fillId="33" borderId="0" applyNumberFormat="0" applyBorder="0" applyAlignment="0" applyProtection="0"/>
    <xf numFmtId="0" fontId="26" fillId="6" borderId="6" applyNumberFormat="0" applyAlignment="0" applyProtection="0"/>
    <xf numFmtId="0" fontId="26" fillId="58" borderId="6" applyNumberFormat="0" applyAlignment="0" applyProtection="0"/>
    <xf numFmtId="0" fontId="26" fillId="7" borderId="9" applyNumberFormat="0" applyAlignment="0" applyProtection="0"/>
    <xf numFmtId="0" fontId="26" fillId="59" borderId="9" applyNumberFormat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7" fillId="0" borderId="0" applyBorder="0" applyProtection="0"/>
    <xf numFmtId="164" fontId="26" fillId="0" borderId="0" applyBorder="0" applyProtection="0"/>
    <xf numFmtId="164" fontId="27" fillId="0" borderId="0" applyBorder="0" applyProtection="0"/>
    <xf numFmtId="164" fontId="26" fillId="0" borderId="0" applyBorder="0" applyProtection="0"/>
    <xf numFmtId="0" fontId="26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6" fillId="60" borderId="0" applyNumberFormat="0" applyBorder="0" applyAlignment="0" applyProtection="0"/>
    <xf numFmtId="0" fontId="26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6" fillId="5" borderId="6" applyNumberFormat="0" applyAlignment="0" applyProtection="0"/>
    <xf numFmtId="0" fontId="26" fillId="61" borderId="6" applyNumberFormat="0" applyAlignment="0" applyProtection="0"/>
    <xf numFmtId="0" fontId="26" fillId="0" borderId="8" applyNumberFormat="0" applyFill="0" applyAlignment="0" applyProtection="0"/>
    <xf numFmtId="0" fontId="1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2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2" fillId="62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5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5" fillId="63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5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4" fillId="8" borderId="10" applyNumberFormat="0" applyFont="0" applyAlignment="0" applyProtection="0"/>
    <xf numFmtId="0" fontId="26" fillId="6" borderId="7" applyNumberFormat="0" applyAlignment="0" applyProtection="0"/>
    <xf numFmtId="0" fontId="26" fillId="58" borderId="7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3" fillId="16" borderId="0" applyNumberFormat="0" applyBorder="0" applyAlignment="0" applyProtection="0"/>
    <xf numFmtId="0" fontId="23" fillId="0" borderId="0"/>
    <xf numFmtId="0" fontId="23" fillId="0" borderId="0"/>
    <xf numFmtId="0" fontId="3" fillId="20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3" fillId="8" borderId="10" applyNumberFormat="0" applyFont="0" applyAlignment="0" applyProtection="0"/>
    <xf numFmtId="0" fontId="3" fillId="1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28" borderId="0" applyNumberFormat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28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23" fillId="0" borderId="0"/>
    <xf numFmtId="0" fontId="3" fillId="32" borderId="0" applyNumberFormat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23" fillId="0" borderId="0"/>
    <xf numFmtId="0" fontId="3" fillId="20" borderId="0" applyNumberFormat="0" applyBorder="0" applyAlignment="0" applyProtection="0"/>
    <xf numFmtId="0" fontId="3" fillId="32" borderId="0" applyNumberFormat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2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8" borderId="10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3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8" borderId="10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2" fillId="4" borderId="0" applyNumberFormat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2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6" fillId="0" borderId="0" applyNumberFormat="0" applyFill="0" applyBorder="0" applyAlignment="0" applyProtection="0"/>
    <xf numFmtId="0" fontId="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3" fillId="0" borderId="0"/>
    <xf numFmtId="0" fontId="3" fillId="28" borderId="0" applyNumberFormat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23" fillId="0" borderId="0"/>
    <xf numFmtId="0" fontId="23" fillId="0" borderId="0"/>
    <xf numFmtId="0" fontId="3" fillId="16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3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6" fillId="0" borderId="0" applyNumberFormat="0" applyFill="0" applyBorder="0" applyAlignment="0" applyProtection="0"/>
    <xf numFmtId="0" fontId="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3" fillId="0" borderId="0"/>
    <xf numFmtId="0" fontId="3" fillId="28" borderId="0" applyNumberFormat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23" fillId="0" borderId="0"/>
    <xf numFmtId="0" fontId="23" fillId="0" borderId="0"/>
    <xf numFmtId="0" fontId="3" fillId="16" borderId="0" applyNumberFormat="0" applyBorder="0" applyAlignment="0" applyProtection="0"/>
    <xf numFmtId="0" fontId="5" fillId="0" borderId="0"/>
    <xf numFmtId="0" fontId="3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3" fillId="0" borderId="0"/>
    <xf numFmtId="0" fontId="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3" fillId="0" borderId="0"/>
    <xf numFmtId="0" fontId="3" fillId="28" borderId="0" applyNumberFormat="0" applyBorder="0" applyAlignment="0" applyProtection="0"/>
    <xf numFmtId="0" fontId="2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23" fillId="0" borderId="0"/>
    <xf numFmtId="0" fontId="23" fillId="0" borderId="0"/>
    <xf numFmtId="0" fontId="3" fillId="16" borderId="0" applyNumberFormat="0" applyBorder="0" applyAlignment="0" applyProtection="0"/>
    <xf numFmtId="0" fontId="5" fillId="0" borderId="0"/>
    <xf numFmtId="0" fontId="3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3" fillId="0" borderId="0"/>
    <xf numFmtId="0" fontId="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6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3" fillId="0" borderId="0"/>
    <xf numFmtId="0" fontId="23" fillId="0" borderId="0"/>
    <xf numFmtId="0" fontId="3" fillId="12" borderId="0" applyNumberFormat="0" applyBorder="0" applyAlignment="0" applyProtection="0"/>
    <xf numFmtId="0" fontId="23" fillId="0" borderId="0"/>
    <xf numFmtId="0" fontId="23" fillId="0" borderId="0"/>
    <xf numFmtId="0" fontId="3" fillId="16" borderId="0" applyNumberFormat="0" applyBorder="0" applyAlignment="0" applyProtection="0"/>
    <xf numFmtId="0" fontId="5" fillId="0" borderId="0"/>
    <xf numFmtId="0" fontId="3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3" fillId="0" borderId="0"/>
    <xf numFmtId="0" fontId="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6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3" fillId="0" borderId="0"/>
    <xf numFmtId="0" fontId="23" fillId="0" borderId="0"/>
    <xf numFmtId="0" fontId="3" fillId="12" borderId="0" applyNumberFormat="0" applyBorder="0" applyAlignment="0" applyProtection="0"/>
    <xf numFmtId="0" fontId="23" fillId="0" borderId="0"/>
    <xf numFmtId="0" fontId="23" fillId="0" borderId="0"/>
    <xf numFmtId="0" fontId="3" fillId="16" borderId="0" applyNumberFormat="0" applyBorder="0" applyAlignment="0" applyProtection="0"/>
    <xf numFmtId="0" fontId="5" fillId="0" borderId="0"/>
    <xf numFmtId="0" fontId="3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3" fillId="0" borderId="0"/>
    <xf numFmtId="0" fontId="6" fillId="0" borderId="0" applyNumberFormat="0" applyFill="0" applyBorder="0" applyAlignment="0" applyProtection="0"/>
    <xf numFmtId="0" fontId="3" fillId="8" borderId="10" applyNumberFormat="0" applyFont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5" fillId="0" borderId="0"/>
    <xf numFmtId="0" fontId="3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" fillId="8" borderId="10" applyNumberFormat="0" applyFont="0" applyAlignment="0" applyProtection="0"/>
    <xf numFmtId="0" fontId="6" fillId="0" borderId="0" applyNumberFormat="0" applyFill="0" applyBorder="0" applyAlignment="0" applyProtection="0"/>
    <xf numFmtId="0" fontId="23" fillId="0" borderId="0"/>
    <xf numFmtId="0" fontId="5" fillId="0" borderId="0"/>
    <xf numFmtId="0" fontId="3" fillId="8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81">
    <xf numFmtId="0" fontId="0" fillId="0" borderId="0" xfId="0"/>
    <xf numFmtId="0" fontId="43" fillId="0" borderId="0" xfId="0" applyFont="1" applyAlignment="1">
      <alignment horizontal="center" vertical="top"/>
    </xf>
    <xf numFmtId="0" fontId="3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44" fillId="0" borderId="1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165" fontId="44" fillId="0" borderId="1" xfId="0" applyNumberFormat="1" applyFont="1" applyBorder="1" applyAlignment="1">
      <alignment horizontal="center" vertical="top" wrapText="1"/>
    </xf>
    <xf numFmtId="4" fontId="44" fillId="0" borderId="1" xfId="0" applyNumberFormat="1" applyFont="1" applyBorder="1" applyAlignment="1">
      <alignment horizontal="center" vertical="top" wrapText="1"/>
    </xf>
    <xf numFmtId="0" fontId="45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2" fontId="4" fillId="0" borderId="12" xfId="0" applyNumberFormat="1" applyFont="1" applyBorder="1" applyAlignment="1">
      <alignment horizontal="left" vertical="top"/>
    </xf>
    <xf numFmtId="9" fontId="4" fillId="0" borderId="12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2" fontId="2" fillId="0" borderId="12" xfId="0" applyNumberFormat="1" applyFont="1" applyBorder="1" applyAlignment="1">
      <alignment vertical="top"/>
    </xf>
    <xf numFmtId="2" fontId="4" fillId="0" borderId="1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0" fontId="4" fillId="64" borderId="1" xfId="0" applyFont="1" applyFill="1" applyBorder="1" applyAlignment="1">
      <alignment horizontal="center" vertical="top"/>
    </xf>
    <xf numFmtId="0" fontId="4" fillId="64" borderId="1" xfId="0" applyFont="1" applyFill="1" applyBorder="1" applyAlignment="1">
      <alignment vertical="top"/>
    </xf>
    <xf numFmtId="0" fontId="4" fillId="64" borderId="1" xfId="0" applyFont="1" applyFill="1" applyBorder="1" applyAlignment="1">
      <alignment horizontal="left" vertical="top"/>
    </xf>
    <xf numFmtId="9" fontId="2" fillId="64" borderId="1" xfId="0" applyNumberFormat="1" applyFont="1" applyFill="1" applyBorder="1" applyAlignment="1">
      <alignment horizontal="center" vertical="top"/>
    </xf>
    <xf numFmtId="2" fontId="2" fillId="64" borderId="1" xfId="0" applyNumberFormat="1" applyFont="1" applyFill="1" applyBorder="1" applyAlignment="1">
      <alignment vertical="top"/>
    </xf>
    <xf numFmtId="2" fontId="4" fillId="64" borderId="1" xfId="0" applyNumberFormat="1" applyFont="1" applyFill="1" applyBorder="1" applyAlignment="1">
      <alignment vertical="top"/>
    </xf>
    <xf numFmtId="0" fontId="4" fillId="64" borderId="0" xfId="0" applyFont="1" applyFill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64" borderId="1" xfId="0" applyFont="1" applyFill="1" applyBorder="1" applyAlignment="1">
      <alignment horizontal="center" vertical="top"/>
    </xf>
    <xf numFmtId="0" fontId="3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5" fontId="33" fillId="0" borderId="1" xfId="0" applyNumberFormat="1" applyFont="1" applyBorder="1" applyAlignment="1">
      <alignment horizontal="center" vertical="top" wrapText="1"/>
    </xf>
    <xf numFmtId="4" fontId="33" fillId="0" borderId="1" xfId="0" applyNumberFormat="1" applyFont="1" applyBorder="1" applyAlignment="1">
      <alignment horizontal="center" vertical="top" wrapText="1"/>
    </xf>
    <xf numFmtId="9" fontId="0" fillId="0" borderId="0" xfId="0" applyNumberFormat="1" applyAlignment="1">
      <alignment horizontal="center" vertical="top"/>
    </xf>
    <xf numFmtId="2" fontId="0" fillId="0" borderId="0" xfId="0" applyNumberForma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0" fillId="0" borderId="1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0" fontId="0" fillId="0" borderId="1" xfId="0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/>
    </xf>
    <xf numFmtId="0" fontId="0" fillId="64" borderId="0" xfId="0" applyFill="1" applyAlignment="1">
      <alignment horizontal="center" vertical="top"/>
    </xf>
    <xf numFmtId="0" fontId="0" fillId="64" borderId="0" xfId="0" applyFill="1" applyAlignment="1">
      <alignment vertical="top"/>
    </xf>
    <xf numFmtId="0" fontId="3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5" fontId="38" fillId="0" borderId="1" xfId="0" applyNumberFormat="1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4" fontId="38" fillId="0" borderId="1" xfId="0" applyNumberFormat="1" applyFont="1" applyBorder="1" applyAlignment="1">
      <alignment vertical="top" wrapText="1"/>
    </xf>
    <xf numFmtId="165" fontId="38" fillId="0" borderId="1" xfId="0" applyNumberFormat="1" applyFont="1" applyBorder="1" applyAlignment="1">
      <alignment vertical="top" wrapText="1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8" fillId="0" borderId="0" xfId="0" applyFont="1" applyAlignment="1">
      <alignment vertical="top" wrapText="1"/>
    </xf>
    <xf numFmtId="0" fontId="0" fillId="64" borderId="1" xfId="0" applyFill="1" applyBorder="1" applyAlignment="1">
      <alignment horizontal="center" vertical="top"/>
    </xf>
    <xf numFmtId="0" fontId="1" fillId="64" borderId="1" xfId="0" applyFont="1" applyFill="1" applyBorder="1" applyAlignment="1">
      <alignment horizontal="center" vertical="top"/>
    </xf>
    <xf numFmtId="0" fontId="1" fillId="64" borderId="0" xfId="0" applyFont="1" applyFill="1" applyAlignment="1">
      <alignment vertical="top"/>
    </xf>
    <xf numFmtId="0" fontId="0" fillId="65" borderId="1" xfId="0" applyFill="1" applyBorder="1" applyAlignment="1">
      <alignment horizontal="center" vertical="top"/>
    </xf>
    <xf numFmtId="0" fontId="1" fillId="65" borderId="1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8" fillId="51" borderId="1" xfId="0" applyFont="1" applyFill="1" applyBorder="1" applyAlignment="1">
      <alignment horizontal="center" vertical="top" wrapText="1"/>
    </xf>
    <xf numFmtId="0" fontId="38" fillId="51" borderId="15" xfId="0" applyFont="1" applyFill="1" applyBorder="1" applyAlignment="1">
      <alignment horizontal="center" vertical="top" wrapText="1"/>
    </xf>
    <xf numFmtId="0" fontId="38" fillId="51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8" fillId="51" borderId="1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6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165" fontId="36" fillId="0" borderId="1" xfId="0" applyNumberFormat="1" applyFont="1" applyBorder="1" applyAlignment="1">
      <alignment horizontal="center" vertical="top" wrapText="1"/>
    </xf>
    <xf numFmtId="4" fontId="36" fillId="0" borderId="1" xfId="0" applyNumberFormat="1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/>
    </xf>
    <xf numFmtId="0" fontId="32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7" fillId="0" borderId="1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2" fontId="32" fillId="0" borderId="1" xfId="0" applyNumberFormat="1" applyFont="1" applyBorder="1" applyAlignment="1">
      <alignment horizontal="left" vertical="top"/>
    </xf>
    <xf numFmtId="2" fontId="37" fillId="0" borderId="1" xfId="0" applyNumberFormat="1" applyFont="1" applyBorder="1" applyAlignment="1">
      <alignment horizontal="left" vertical="top"/>
    </xf>
    <xf numFmtId="0" fontId="0" fillId="64" borderId="0" xfId="0" applyFill="1" applyAlignment="1">
      <alignment horizontal="left" vertical="top"/>
    </xf>
    <xf numFmtId="0" fontId="33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center" vertical="top" wrapText="1"/>
    </xf>
    <xf numFmtId="0" fontId="41" fillId="51" borderId="1" xfId="0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/>
    </xf>
    <xf numFmtId="0" fontId="35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39" fillId="64" borderId="1" xfId="0" applyFont="1" applyFill="1" applyBorder="1" applyAlignment="1">
      <alignment horizontal="center" vertical="top"/>
    </xf>
    <xf numFmtId="0" fontId="35" fillId="64" borderId="1" xfId="0" applyFont="1" applyFill="1" applyBorder="1" applyAlignment="1">
      <alignment horizontal="center" vertical="top"/>
    </xf>
    <xf numFmtId="0" fontId="35" fillId="64" borderId="1" xfId="0" applyFont="1" applyFill="1" applyBorder="1" applyAlignment="1">
      <alignment horizontal="left" vertical="top"/>
    </xf>
    <xf numFmtId="0" fontId="41" fillId="51" borderId="15" xfId="0" applyFont="1" applyFill="1" applyBorder="1" applyAlignment="1">
      <alignment horizontal="center" vertical="top" wrapText="1"/>
    </xf>
    <xf numFmtId="0" fontId="41" fillId="51" borderId="13" xfId="0" applyFont="1" applyFill="1" applyBorder="1" applyAlignment="1">
      <alignment horizontal="center" vertical="top" wrapText="1"/>
    </xf>
    <xf numFmtId="0" fontId="35" fillId="0" borderId="12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0" fontId="35" fillId="0" borderId="13" xfId="0" applyFont="1" applyBorder="1" applyAlignment="1">
      <alignment horizontal="center" vertical="top" wrapText="1"/>
    </xf>
    <xf numFmtId="0" fontId="41" fillId="51" borderId="1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9" fillId="64" borderId="1" xfId="0" applyFont="1" applyFill="1" applyBorder="1" applyAlignment="1">
      <alignment horizontal="left" vertical="top"/>
    </xf>
    <xf numFmtId="0" fontId="35" fillId="0" borderId="12" xfId="0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32" fillId="0" borderId="1" xfId="0" applyFont="1" applyBorder="1" applyAlignment="1">
      <alignment horizontal="right" vertical="top"/>
    </xf>
    <xf numFmtId="2" fontId="32" fillId="0" borderId="1" xfId="0" applyNumberFormat="1" applyFont="1" applyBorder="1" applyAlignment="1">
      <alignment horizontal="right" vertical="top"/>
    </xf>
    <xf numFmtId="9" fontId="32" fillId="0" borderId="1" xfId="0" applyNumberFormat="1" applyFont="1" applyBorder="1" applyAlignment="1">
      <alignment horizontal="right" vertical="top"/>
    </xf>
    <xf numFmtId="0" fontId="32" fillId="65" borderId="1" xfId="0" applyFont="1" applyFill="1" applyBorder="1" applyAlignment="1">
      <alignment horizontal="right" vertical="top"/>
    </xf>
    <xf numFmtId="0" fontId="37" fillId="0" borderId="1" xfId="0" applyFont="1" applyBorder="1" applyAlignment="1">
      <alignment horizontal="right" vertical="top"/>
    </xf>
    <xf numFmtId="0" fontId="37" fillId="65" borderId="1" xfId="0" applyFont="1" applyFill="1" applyBorder="1" applyAlignment="1">
      <alignment horizontal="right" vertical="top"/>
    </xf>
    <xf numFmtId="2" fontId="37" fillId="0" borderId="1" xfId="0" applyNumberFormat="1" applyFont="1" applyBorder="1" applyAlignment="1">
      <alignment horizontal="right" vertical="top"/>
    </xf>
    <xf numFmtId="0" fontId="32" fillId="41" borderId="1" xfId="0" applyFont="1" applyFill="1" applyBorder="1" applyAlignment="1">
      <alignment horizontal="right" vertical="top"/>
    </xf>
    <xf numFmtId="0" fontId="37" fillId="6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64" borderId="0" xfId="0" applyFill="1" applyAlignment="1">
      <alignment horizontal="right" vertical="top"/>
    </xf>
    <xf numFmtId="0" fontId="4" fillId="64" borderId="0" xfId="0" applyFont="1" applyFill="1" applyAlignment="1">
      <alignment horizontal="right" vertical="top"/>
    </xf>
    <xf numFmtId="0" fontId="3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33" fillId="0" borderId="1" xfId="0" applyNumberFormat="1" applyFont="1" applyBorder="1" applyAlignment="1">
      <alignment horizontal="right" vertical="top" wrapText="1"/>
    </xf>
    <xf numFmtId="4" fontId="33" fillId="0" borderId="1" xfId="0" applyNumberFormat="1" applyFont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/>
    </xf>
    <xf numFmtId="0" fontId="40" fillId="0" borderId="0" xfId="0" applyFont="1" applyAlignment="1">
      <alignment horizontal="right" vertical="top" wrapText="1"/>
    </xf>
    <xf numFmtId="0" fontId="41" fillId="0" borderId="1" xfId="0" applyFont="1" applyBorder="1" applyAlignment="1">
      <alignment horizontal="right" vertical="top" wrapText="1"/>
    </xf>
    <xf numFmtId="0" fontId="34" fillId="0" borderId="0" xfId="0" applyFont="1" applyAlignment="1">
      <alignment horizontal="right" vertical="top" wrapText="1"/>
    </xf>
    <xf numFmtId="0" fontId="39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42" fillId="0" borderId="0" xfId="0" applyFont="1" applyAlignment="1">
      <alignment horizontal="right" vertical="top" wrapText="1"/>
    </xf>
    <xf numFmtId="0" fontId="35" fillId="0" borderId="1" xfId="0" applyFont="1" applyBorder="1" applyAlignment="1">
      <alignment horizontal="right" vertical="top"/>
    </xf>
    <xf numFmtId="0" fontId="39" fillId="0" borderId="0" xfId="0" applyFont="1" applyAlignment="1">
      <alignment horizontal="right" vertical="top"/>
    </xf>
    <xf numFmtId="0" fontId="35" fillId="64" borderId="1" xfId="0" applyFont="1" applyFill="1" applyBorder="1" applyAlignment="1">
      <alignment horizontal="right" vertical="top"/>
    </xf>
    <xf numFmtId="0" fontId="35" fillId="0" borderId="0" xfId="0" applyFont="1" applyAlignment="1">
      <alignment horizontal="right" vertical="top"/>
    </xf>
    <xf numFmtId="0" fontId="1" fillId="64" borderId="0" xfId="0" applyFont="1" applyFill="1" applyAlignment="1">
      <alignment horizontal="right" vertical="top"/>
    </xf>
    <xf numFmtId="0" fontId="2" fillId="64" borderId="0" xfId="0" applyFont="1" applyFill="1" applyAlignment="1">
      <alignment horizontal="right" vertical="top"/>
    </xf>
    <xf numFmtId="0" fontId="39" fillId="65" borderId="1" xfId="0" applyFont="1" applyFill="1" applyBorder="1" applyAlignment="1">
      <alignment horizontal="right" vertical="top"/>
    </xf>
    <xf numFmtId="0" fontId="35" fillId="65" borderId="1" xfId="0" applyFont="1" applyFill="1" applyBorder="1" applyAlignment="1">
      <alignment horizontal="right" vertical="top"/>
    </xf>
    <xf numFmtId="0" fontId="34" fillId="0" borderId="1" xfId="0" applyFont="1" applyBorder="1" applyAlignment="1">
      <alignment horizontal="right" vertical="top" wrapText="1"/>
    </xf>
    <xf numFmtId="0" fontId="35" fillId="0" borderId="0" xfId="0" applyFont="1" applyAlignment="1">
      <alignment horizontal="left" vertical="top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right" vertical="top"/>
    </xf>
    <xf numFmtId="2" fontId="4" fillId="0" borderId="1" xfId="0" applyNumberFormat="1" applyFont="1" applyBorder="1" applyAlignment="1">
      <alignment horizontal="right" vertical="top"/>
    </xf>
    <xf numFmtId="0" fontId="3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165" fontId="33" fillId="0" borderId="0" xfId="0" applyNumberFormat="1" applyFont="1" applyAlignment="1">
      <alignment horizontal="right" vertical="top" wrapText="1"/>
    </xf>
    <xf numFmtId="4" fontId="33" fillId="0" borderId="0" xfId="0" applyNumberFormat="1" applyFont="1" applyAlignment="1">
      <alignment horizontal="right" vertical="top" wrapText="1"/>
    </xf>
  </cellXfs>
  <cellStyles count="3344">
    <cellStyle name="20% - Accent1" xfId="19" builtinId="30" customBuiltin="1"/>
    <cellStyle name="20% - Accent1 2" xfId="211" xr:uid="{00000000-0005-0000-0000-000001000000}"/>
    <cellStyle name="20% - Accent1 2 2" xfId="212" xr:uid="{00000000-0005-0000-0000-000002000000}"/>
    <cellStyle name="20% - Accent2" xfId="22" builtinId="34" customBuiltin="1"/>
    <cellStyle name="20% - Accent2 2" xfId="213" xr:uid="{00000000-0005-0000-0000-000004000000}"/>
    <cellStyle name="20% - Accent2 2 2" xfId="214" xr:uid="{00000000-0005-0000-0000-000005000000}"/>
    <cellStyle name="20% - Accent3" xfId="25" builtinId="38" customBuiltin="1"/>
    <cellStyle name="20% - Accent3 2" xfId="215" xr:uid="{00000000-0005-0000-0000-000007000000}"/>
    <cellStyle name="20% - Accent3 2 2" xfId="216" xr:uid="{00000000-0005-0000-0000-000008000000}"/>
    <cellStyle name="20% - Accent4" xfId="28" builtinId="42" customBuiltin="1"/>
    <cellStyle name="20% - Accent4 2" xfId="217" xr:uid="{00000000-0005-0000-0000-00000A000000}"/>
    <cellStyle name="20% - Accent4 2 2" xfId="218" xr:uid="{00000000-0005-0000-0000-00000B000000}"/>
    <cellStyle name="20% - Accent5" xfId="31" builtinId="46" customBuiltin="1"/>
    <cellStyle name="20% - Accent5 2" xfId="219" xr:uid="{00000000-0005-0000-0000-00000D000000}"/>
    <cellStyle name="20% - Accent5 2 2" xfId="220" xr:uid="{00000000-0005-0000-0000-00000E000000}"/>
    <cellStyle name="20% - Accent6" xfId="34" builtinId="50" customBuiltin="1"/>
    <cellStyle name="20% - Accent6 2" xfId="221" xr:uid="{00000000-0005-0000-0000-000010000000}"/>
    <cellStyle name="20% - Accent6 2 2" xfId="222" xr:uid="{00000000-0005-0000-0000-000011000000}"/>
    <cellStyle name="40% - Accent1" xfId="20" builtinId="31" customBuiltin="1"/>
    <cellStyle name="40% - Accent1 2" xfId="223" xr:uid="{00000000-0005-0000-0000-000013000000}"/>
    <cellStyle name="40% - Accent1 2 2" xfId="224" xr:uid="{00000000-0005-0000-0000-000014000000}"/>
    <cellStyle name="40% - Accent2" xfId="23" builtinId="35" customBuiltin="1"/>
    <cellStyle name="40% - Accent2 2" xfId="225" xr:uid="{00000000-0005-0000-0000-000016000000}"/>
    <cellStyle name="40% - Accent2 2 2" xfId="226" xr:uid="{00000000-0005-0000-0000-000017000000}"/>
    <cellStyle name="40% - Accent3" xfId="26" builtinId="39" customBuiltin="1"/>
    <cellStyle name="40% - Accent3 2" xfId="227" xr:uid="{00000000-0005-0000-0000-000019000000}"/>
    <cellStyle name="40% - Accent3 2 2" xfId="228" xr:uid="{00000000-0005-0000-0000-00001A000000}"/>
    <cellStyle name="40% - Accent4" xfId="29" builtinId="43" customBuiltin="1"/>
    <cellStyle name="40% - Accent4 2" xfId="229" xr:uid="{00000000-0005-0000-0000-00001C000000}"/>
    <cellStyle name="40% - Accent4 2 2" xfId="230" xr:uid="{00000000-0005-0000-0000-00001D000000}"/>
    <cellStyle name="40% - Accent5" xfId="32" builtinId="47" customBuiltin="1"/>
    <cellStyle name="40% - Accent5 2" xfId="231" xr:uid="{00000000-0005-0000-0000-00001F000000}"/>
    <cellStyle name="40% - Accent5 2 2" xfId="232" xr:uid="{00000000-0005-0000-0000-000020000000}"/>
    <cellStyle name="40% - Accent6" xfId="35" builtinId="51" customBuiltin="1"/>
    <cellStyle name="40% - Accent6 2" xfId="233" xr:uid="{00000000-0005-0000-0000-000022000000}"/>
    <cellStyle name="40% - Accent6 2 2" xfId="234" xr:uid="{00000000-0005-0000-0000-000023000000}"/>
    <cellStyle name="60% - Accent1 10" xfId="92" xr:uid="{00000000-0005-0000-0000-000024000000}"/>
    <cellStyle name="60% - Accent1 11" xfId="115" xr:uid="{00000000-0005-0000-0000-000025000000}"/>
    <cellStyle name="60% - Accent1 12" xfId="86" xr:uid="{00000000-0005-0000-0000-000026000000}"/>
    <cellStyle name="60% - Accent1 13" xfId="122" xr:uid="{00000000-0005-0000-0000-000027000000}"/>
    <cellStyle name="60% - Accent1 14" xfId="153" xr:uid="{00000000-0005-0000-0000-000028000000}"/>
    <cellStyle name="60% - Accent1 15" xfId="164" xr:uid="{00000000-0005-0000-0000-000029000000}"/>
    <cellStyle name="60% - Accent1 16" xfId="147" xr:uid="{00000000-0005-0000-0000-00002A000000}"/>
    <cellStyle name="60% - Accent1 17" xfId="170" xr:uid="{00000000-0005-0000-0000-00002B000000}"/>
    <cellStyle name="60% - Accent1 18" xfId="141" xr:uid="{00000000-0005-0000-0000-00002C000000}"/>
    <cellStyle name="60% - Accent1 19" xfId="177" xr:uid="{00000000-0005-0000-0000-00002D000000}"/>
    <cellStyle name="60% - Accent1 2" xfId="50" xr:uid="{00000000-0005-0000-0000-00002E000000}"/>
    <cellStyle name="60% - Accent1 2 10" xfId="236" xr:uid="{00000000-0005-0000-0000-00002F000000}"/>
    <cellStyle name="60% - Accent1 2 100" xfId="3311" xr:uid="{00000000-0005-0000-0000-000030000000}"/>
    <cellStyle name="60% - Accent1 2 11" xfId="237" xr:uid="{00000000-0005-0000-0000-000031000000}"/>
    <cellStyle name="60% - Accent1 2 12" xfId="238" xr:uid="{00000000-0005-0000-0000-000032000000}"/>
    <cellStyle name="60% - Accent1 2 13" xfId="239" xr:uid="{00000000-0005-0000-0000-000033000000}"/>
    <cellStyle name="60% - Accent1 2 14" xfId="240" xr:uid="{00000000-0005-0000-0000-000034000000}"/>
    <cellStyle name="60% - Accent1 2 15" xfId="241" xr:uid="{00000000-0005-0000-0000-000035000000}"/>
    <cellStyle name="60% - Accent1 2 16" xfId="242" xr:uid="{00000000-0005-0000-0000-000036000000}"/>
    <cellStyle name="60% - Accent1 2 17" xfId="243" xr:uid="{00000000-0005-0000-0000-000037000000}"/>
    <cellStyle name="60% - Accent1 2 18" xfId="244" xr:uid="{00000000-0005-0000-0000-000038000000}"/>
    <cellStyle name="60% - Accent1 2 19" xfId="245" xr:uid="{00000000-0005-0000-0000-000039000000}"/>
    <cellStyle name="60% - Accent1 2 2" xfId="235" xr:uid="{00000000-0005-0000-0000-00003A000000}"/>
    <cellStyle name="60% - Accent1 2 2 2" xfId="246" xr:uid="{00000000-0005-0000-0000-00003B000000}"/>
    <cellStyle name="60% - Accent1 2 2 2 2" xfId="247" xr:uid="{00000000-0005-0000-0000-00003C000000}"/>
    <cellStyle name="60% - Accent1 2 20" xfId="248" xr:uid="{00000000-0005-0000-0000-00003D000000}"/>
    <cellStyle name="60% - Accent1 2 21" xfId="249" xr:uid="{00000000-0005-0000-0000-00003E000000}"/>
    <cellStyle name="60% - Accent1 2 22" xfId="250" xr:uid="{00000000-0005-0000-0000-00003F000000}"/>
    <cellStyle name="60% - Accent1 2 23" xfId="251" xr:uid="{00000000-0005-0000-0000-000040000000}"/>
    <cellStyle name="60% - Accent1 2 24" xfId="252" xr:uid="{00000000-0005-0000-0000-000041000000}"/>
    <cellStyle name="60% - Accent1 2 25" xfId="253" xr:uid="{00000000-0005-0000-0000-000042000000}"/>
    <cellStyle name="60% - Accent1 2 26" xfId="254" xr:uid="{00000000-0005-0000-0000-000043000000}"/>
    <cellStyle name="60% - Accent1 2 27" xfId="255" xr:uid="{00000000-0005-0000-0000-000044000000}"/>
    <cellStyle name="60% - Accent1 2 28" xfId="256" xr:uid="{00000000-0005-0000-0000-000045000000}"/>
    <cellStyle name="60% - Accent1 2 29" xfId="257" xr:uid="{00000000-0005-0000-0000-000046000000}"/>
    <cellStyle name="60% - Accent1 2 3" xfId="258" xr:uid="{00000000-0005-0000-0000-000047000000}"/>
    <cellStyle name="60% - Accent1 2 30" xfId="259" xr:uid="{00000000-0005-0000-0000-000048000000}"/>
    <cellStyle name="60% - Accent1 2 31" xfId="260" xr:uid="{00000000-0005-0000-0000-000049000000}"/>
    <cellStyle name="60% - Accent1 2 32" xfId="261" xr:uid="{00000000-0005-0000-0000-00004A000000}"/>
    <cellStyle name="60% - Accent1 2 33" xfId="262" xr:uid="{00000000-0005-0000-0000-00004B000000}"/>
    <cellStyle name="60% - Accent1 2 34" xfId="263" xr:uid="{00000000-0005-0000-0000-00004C000000}"/>
    <cellStyle name="60% - Accent1 2 35" xfId="264" xr:uid="{00000000-0005-0000-0000-00004D000000}"/>
    <cellStyle name="60% - Accent1 2 36" xfId="265" xr:uid="{00000000-0005-0000-0000-00004E000000}"/>
    <cellStyle name="60% - Accent1 2 37" xfId="266" xr:uid="{00000000-0005-0000-0000-00004F000000}"/>
    <cellStyle name="60% - Accent1 2 38" xfId="267" xr:uid="{00000000-0005-0000-0000-000050000000}"/>
    <cellStyle name="60% - Accent1 2 39" xfId="268" xr:uid="{00000000-0005-0000-0000-000051000000}"/>
    <cellStyle name="60% - Accent1 2 4" xfId="269" xr:uid="{00000000-0005-0000-0000-000052000000}"/>
    <cellStyle name="60% - Accent1 2 40" xfId="270" xr:uid="{00000000-0005-0000-0000-000053000000}"/>
    <cellStyle name="60% - Accent1 2 41" xfId="271" xr:uid="{00000000-0005-0000-0000-000054000000}"/>
    <cellStyle name="60% - Accent1 2 42" xfId="272" xr:uid="{00000000-0005-0000-0000-000055000000}"/>
    <cellStyle name="60% - Accent1 2 43" xfId="273" xr:uid="{00000000-0005-0000-0000-000056000000}"/>
    <cellStyle name="60% - Accent1 2 44" xfId="274" xr:uid="{00000000-0005-0000-0000-000057000000}"/>
    <cellStyle name="60% - Accent1 2 45" xfId="275" xr:uid="{00000000-0005-0000-0000-000058000000}"/>
    <cellStyle name="60% - Accent1 2 46" xfId="276" xr:uid="{00000000-0005-0000-0000-000059000000}"/>
    <cellStyle name="60% - Accent1 2 47" xfId="277" xr:uid="{00000000-0005-0000-0000-00005A000000}"/>
    <cellStyle name="60% - Accent1 2 48" xfId="278" xr:uid="{00000000-0005-0000-0000-00005B000000}"/>
    <cellStyle name="60% - Accent1 2 49" xfId="279" xr:uid="{00000000-0005-0000-0000-00005C000000}"/>
    <cellStyle name="60% - Accent1 2 5" xfId="280" xr:uid="{00000000-0005-0000-0000-00005D000000}"/>
    <cellStyle name="60% - Accent1 2 50" xfId="281" xr:uid="{00000000-0005-0000-0000-00005E000000}"/>
    <cellStyle name="60% - Accent1 2 51" xfId="282" xr:uid="{00000000-0005-0000-0000-00005F000000}"/>
    <cellStyle name="60% - Accent1 2 52" xfId="283" xr:uid="{00000000-0005-0000-0000-000060000000}"/>
    <cellStyle name="60% - Accent1 2 53" xfId="284" xr:uid="{00000000-0005-0000-0000-000061000000}"/>
    <cellStyle name="60% - Accent1 2 54" xfId="285" xr:uid="{00000000-0005-0000-0000-000062000000}"/>
    <cellStyle name="60% - Accent1 2 55" xfId="286" xr:uid="{00000000-0005-0000-0000-000063000000}"/>
    <cellStyle name="60% - Accent1 2 56" xfId="287" xr:uid="{00000000-0005-0000-0000-000064000000}"/>
    <cellStyle name="60% - Accent1 2 57" xfId="288" xr:uid="{00000000-0005-0000-0000-000065000000}"/>
    <cellStyle name="60% - Accent1 2 58" xfId="289" xr:uid="{00000000-0005-0000-0000-000066000000}"/>
    <cellStyle name="60% - Accent1 2 59" xfId="290" xr:uid="{00000000-0005-0000-0000-000067000000}"/>
    <cellStyle name="60% - Accent1 2 6" xfId="291" xr:uid="{00000000-0005-0000-0000-000068000000}"/>
    <cellStyle name="60% - Accent1 2 60" xfId="292" xr:uid="{00000000-0005-0000-0000-000069000000}"/>
    <cellStyle name="60% - Accent1 2 61" xfId="293" xr:uid="{00000000-0005-0000-0000-00006A000000}"/>
    <cellStyle name="60% - Accent1 2 62" xfId="294" xr:uid="{00000000-0005-0000-0000-00006B000000}"/>
    <cellStyle name="60% - Accent1 2 63" xfId="295" xr:uid="{00000000-0005-0000-0000-00006C000000}"/>
    <cellStyle name="60% - Accent1 2 64" xfId="296" xr:uid="{00000000-0005-0000-0000-00006D000000}"/>
    <cellStyle name="60% - Accent1 2 65" xfId="297" xr:uid="{00000000-0005-0000-0000-00006E000000}"/>
    <cellStyle name="60% - Accent1 2 66" xfId="298" xr:uid="{00000000-0005-0000-0000-00006F000000}"/>
    <cellStyle name="60% - Accent1 2 67" xfId="299" xr:uid="{00000000-0005-0000-0000-000070000000}"/>
    <cellStyle name="60% - Accent1 2 68" xfId="300" xr:uid="{00000000-0005-0000-0000-000071000000}"/>
    <cellStyle name="60% - Accent1 2 69" xfId="301" xr:uid="{00000000-0005-0000-0000-000072000000}"/>
    <cellStyle name="60% - Accent1 2 7" xfId="302" xr:uid="{00000000-0005-0000-0000-000073000000}"/>
    <cellStyle name="60% - Accent1 2 70" xfId="303" xr:uid="{00000000-0005-0000-0000-000074000000}"/>
    <cellStyle name="60% - Accent1 2 71" xfId="304" xr:uid="{00000000-0005-0000-0000-000075000000}"/>
    <cellStyle name="60% - Accent1 2 72" xfId="305" xr:uid="{00000000-0005-0000-0000-000076000000}"/>
    <cellStyle name="60% - Accent1 2 73" xfId="306" xr:uid="{00000000-0005-0000-0000-000077000000}"/>
    <cellStyle name="60% - Accent1 2 74" xfId="307" xr:uid="{00000000-0005-0000-0000-000078000000}"/>
    <cellStyle name="60% - Accent1 2 75" xfId="308" xr:uid="{00000000-0005-0000-0000-000079000000}"/>
    <cellStyle name="60% - Accent1 2 76" xfId="309" xr:uid="{00000000-0005-0000-0000-00007A000000}"/>
    <cellStyle name="60% - Accent1 2 77" xfId="310" xr:uid="{00000000-0005-0000-0000-00007B000000}"/>
    <cellStyle name="60% - Accent1 2 78" xfId="311" xr:uid="{00000000-0005-0000-0000-00007C000000}"/>
    <cellStyle name="60% - Accent1 2 79" xfId="312" xr:uid="{00000000-0005-0000-0000-00007D000000}"/>
    <cellStyle name="60% - Accent1 2 8" xfId="313" xr:uid="{00000000-0005-0000-0000-00007E000000}"/>
    <cellStyle name="60% - Accent1 2 80" xfId="314" xr:uid="{00000000-0005-0000-0000-00007F000000}"/>
    <cellStyle name="60% - Accent1 2 81" xfId="315" xr:uid="{00000000-0005-0000-0000-000080000000}"/>
    <cellStyle name="60% - Accent1 2 82" xfId="316" xr:uid="{00000000-0005-0000-0000-000081000000}"/>
    <cellStyle name="60% - Accent1 2 83" xfId="317" xr:uid="{00000000-0005-0000-0000-000082000000}"/>
    <cellStyle name="60% - Accent1 2 84" xfId="318" xr:uid="{00000000-0005-0000-0000-000083000000}"/>
    <cellStyle name="60% - Accent1 2 85" xfId="319" xr:uid="{00000000-0005-0000-0000-000084000000}"/>
    <cellStyle name="60% - Accent1 2 86" xfId="320" xr:uid="{00000000-0005-0000-0000-000085000000}"/>
    <cellStyle name="60% - Accent1 2 87" xfId="321" xr:uid="{00000000-0005-0000-0000-000086000000}"/>
    <cellStyle name="60% - Accent1 2 88" xfId="322" xr:uid="{00000000-0005-0000-0000-000087000000}"/>
    <cellStyle name="60% - Accent1 2 89" xfId="323" xr:uid="{00000000-0005-0000-0000-000088000000}"/>
    <cellStyle name="60% - Accent1 2 9" xfId="324" xr:uid="{00000000-0005-0000-0000-000089000000}"/>
    <cellStyle name="60% - Accent1 2 90" xfId="325" xr:uid="{00000000-0005-0000-0000-00008A000000}"/>
    <cellStyle name="60% - Accent1 2 91" xfId="326" xr:uid="{00000000-0005-0000-0000-00008B000000}"/>
    <cellStyle name="60% - Accent1 2 92" xfId="3075" xr:uid="{00000000-0005-0000-0000-00008C000000}"/>
    <cellStyle name="60% - Accent1 2 93" xfId="3118" xr:uid="{00000000-0005-0000-0000-00008D000000}"/>
    <cellStyle name="60% - Accent1 2 94" xfId="3053" xr:uid="{00000000-0005-0000-0000-00008E000000}"/>
    <cellStyle name="60% - Accent1 2 95" xfId="3216" xr:uid="{00000000-0005-0000-0000-00008F000000}"/>
    <cellStyle name="60% - Accent1 2 96" xfId="3242" xr:uid="{00000000-0005-0000-0000-000090000000}"/>
    <cellStyle name="60% - Accent1 2 97" xfId="3265" xr:uid="{00000000-0005-0000-0000-000091000000}"/>
    <cellStyle name="60% - Accent1 2 98" xfId="3281" xr:uid="{00000000-0005-0000-0000-000092000000}"/>
    <cellStyle name="60% - Accent1 2 99" xfId="3297" xr:uid="{00000000-0005-0000-0000-000093000000}"/>
    <cellStyle name="60% - Accent1 20" xfId="185" xr:uid="{00000000-0005-0000-0000-000094000000}"/>
    <cellStyle name="60% - Accent1 21" xfId="193" xr:uid="{00000000-0005-0000-0000-000095000000}"/>
    <cellStyle name="60% - Accent1 3" xfId="61" xr:uid="{00000000-0005-0000-0000-000096000000}"/>
    <cellStyle name="60% - Accent1 4" xfId="44" xr:uid="{00000000-0005-0000-0000-000097000000}"/>
    <cellStyle name="60% - Accent1 5" xfId="67" xr:uid="{00000000-0005-0000-0000-000098000000}"/>
    <cellStyle name="60% - Accent1 6" xfId="38" xr:uid="{00000000-0005-0000-0000-000099000000}"/>
    <cellStyle name="60% - Accent1 7" xfId="74" xr:uid="{00000000-0005-0000-0000-00009A000000}"/>
    <cellStyle name="60% - Accent1 8" xfId="98" xr:uid="{00000000-0005-0000-0000-00009B000000}"/>
    <cellStyle name="60% - Accent1 9" xfId="109" xr:uid="{00000000-0005-0000-0000-00009C000000}"/>
    <cellStyle name="60% - Accent2 10" xfId="93" xr:uid="{00000000-0005-0000-0000-00009D000000}"/>
    <cellStyle name="60% - Accent2 11" xfId="114" xr:uid="{00000000-0005-0000-0000-00009E000000}"/>
    <cellStyle name="60% - Accent2 12" xfId="87" xr:uid="{00000000-0005-0000-0000-00009F000000}"/>
    <cellStyle name="60% - Accent2 13" xfId="120" xr:uid="{00000000-0005-0000-0000-0000A0000000}"/>
    <cellStyle name="60% - Accent2 14" xfId="154" xr:uid="{00000000-0005-0000-0000-0000A1000000}"/>
    <cellStyle name="60% - Accent2 15" xfId="163" xr:uid="{00000000-0005-0000-0000-0000A2000000}"/>
    <cellStyle name="60% - Accent2 16" xfId="148" xr:uid="{00000000-0005-0000-0000-0000A3000000}"/>
    <cellStyle name="60% - Accent2 17" xfId="169" xr:uid="{00000000-0005-0000-0000-0000A4000000}"/>
    <cellStyle name="60% - Accent2 18" xfId="142" xr:uid="{00000000-0005-0000-0000-0000A5000000}"/>
    <cellStyle name="60% - Accent2 19" xfId="175" xr:uid="{00000000-0005-0000-0000-0000A6000000}"/>
    <cellStyle name="60% - Accent2 2" xfId="51" xr:uid="{00000000-0005-0000-0000-0000A7000000}"/>
    <cellStyle name="60% - Accent2 2 10" xfId="328" xr:uid="{00000000-0005-0000-0000-0000A8000000}"/>
    <cellStyle name="60% - Accent2 2 100" xfId="3312" xr:uid="{00000000-0005-0000-0000-0000A9000000}"/>
    <cellStyle name="60% - Accent2 2 11" xfId="329" xr:uid="{00000000-0005-0000-0000-0000AA000000}"/>
    <cellStyle name="60% - Accent2 2 12" xfId="330" xr:uid="{00000000-0005-0000-0000-0000AB000000}"/>
    <cellStyle name="60% - Accent2 2 13" xfId="331" xr:uid="{00000000-0005-0000-0000-0000AC000000}"/>
    <cellStyle name="60% - Accent2 2 14" xfId="332" xr:uid="{00000000-0005-0000-0000-0000AD000000}"/>
    <cellStyle name="60% - Accent2 2 15" xfId="333" xr:uid="{00000000-0005-0000-0000-0000AE000000}"/>
    <cellStyle name="60% - Accent2 2 16" xfId="334" xr:uid="{00000000-0005-0000-0000-0000AF000000}"/>
    <cellStyle name="60% - Accent2 2 17" xfId="335" xr:uid="{00000000-0005-0000-0000-0000B0000000}"/>
    <cellStyle name="60% - Accent2 2 18" xfId="336" xr:uid="{00000000-0005-0000-0000-0000B1000000}"/>
    <cellStyle name="60% - Accent2 2 19" xfId="337" xr:uid="{00000000-0005-0000-0000-0000B2000000}"/>
    <cellStyle name="60% - Accent2 2 2" xfId="327" xr:uid="{00000000-0005-0000-0000-0000B3000000}"/>
    <cellStyle name="60% - Accent2 2 2 2" xfId="338" xr:uid="{00000000-0005-0000-0000-0000B4000000}"/>
    <cellStyle name="60% - Accent2 2 2 2 2" xfId="339" xr:uid="{00000000-0005-0000-0000-0000B5000000}"/>
    <cellStyle name="60% - Accent2 2 20" xfId="340" xr:uid="{00000000-0005-0000-0000-0000B6000000}"/>
    <cellStyle name="60% - Accent2 2 21" xfId="341" xr:uid="{00000000-0005-0000-0000-0000B7000000}"/>
    <cellStyle name="60% - Accent2 2 22" xfId="342" xr:uid="{00000000-0005-0000-0000-0000B8000000}"/>
    <cellStyle name="60% - Accent2 2 23" xfId="343" xr:uid="{00000000-0005-0000-0000-0000B9000000}"/>
    <cellStyle name="60% - Accent2 2 24" xfId="344" xr:uid="{00000000-0005-0000-0000-0000BA000000}"/>
    <cellStyle name="60% - Accent2 2 25" xfId="345" xr:uid="{00000000-0005-0000-0000-0000BB000000}"/>
    <cellStyle name="60% - Accent2 2 26" xfId="346" xr:uid="{00000000-0005-0000-0000-0000BC000000}"/>
    <cellStyle name="60% - Accent2 2 27" xfId="347" xr:uid="{00000000-0005-0000-0000-0000BD000000}"/>
    <cellStyle name="60% - Accent2 2 28" xfId="348" xr:uid="{00000000-0005-0000-0000-0000BE000000}"/>
    <cellStyle name="60% - Accent2 2 29" xfId="349" xr:uid="{00000000-0005-0000-0000-0000BF000000}"/>
    <cellStyle name="60% - Accent2 2 3" xfId="350" xr:uid="{00000000-0005-0000-0000-0000C0000000}"/>
    <cellStyle name="60% - Accent2 2 30" xfId="351" xr:uid="{00000000-0005-0000-0000-0000C1000000}"/>
    <cellStyle name="60% - Accent2 2 31" xfId="352" xr:uid="{00000000-0005-0000-0000-0000C2000000}"/>
    <cellStyle name="60% - Accent2 2 32" xfId="353" xr:uid="{00000000-0005-0000-0000-0000C3000000}"/>
    <cellStyle name="60% - Accent2 2 33" xfId="354" xr:uid="{00000000-0005-0000-0000-0000C4000000}"/>
    <cellStyle name="60% - Accent2 2 34" xfId="355" xr:uid="{00000000-0005-0000-0000-0000C5000000}"/>
    <cellStyle name="60% - Accent2 2 35" xfId="356" xr:uid="{00000000-0005-0000-0000-0000C6000000}"/>
    <cellStyle name="60% - Accent2 2 36" xfId="357" xr:uid="{00000000-0005-0000-0000-0000C7000000}"/>
    <cellStyle name="60% - Accent2 2 37" xfId="358" xr:uid="{00000000-0005-0000-0000-0000C8000000}"/>
    <cellStyle name="60% - Accent2 2 38" xfId="359" xr:uid="{00000000-0005-0000-0000-0000C9000000}"/>
    <cellStyle name="60% - Accent2 2 39" xfId="360" xr:uid="{00000000-0005-0000-0000-0000CA000000}"/>
    <cellStyle name="60% - Accent2 2 4" xfId="361" xr:uid="{00000000-0005-0000-0000-0000CB000000}"/>
    <cellStyle name="60% - Accent2 2 40" xfId="362" xr:uid="{00000000-0005-0000-0000-0000CC000000}"/>
    <cellStyle name="60% - Accent2 2 41" xfId="363" xr:uid="{00000000-0005-0000-0000-0000CD000000}"/>
    <cellStyle name="60% - Accent2 2 42" xfId="364" xr:uid="{00000000-0005-0000-0000-0000CE000000}"/>
    <cellStyle name="60% - Accent2 2 43" xfId="365" xr:uid="{00000000-0005-0000-0000-0000CF000000}"/>
    <cellStyle name="60% - Accent2 2 44" xfId="366" xr:uid="{00000000-0005-0000-0000-0000D0000000}"/>
    <cellStyle name="60% - Accent2 2 45" xfId="367" xr:uid="{00000000-0005-0000-0000-0000D1000000}"/>
    <cellStyle name="60% - Accent2 2 46" xfId="368" xr:uid="{00000000-0005-0000-0000-0000D2000000}"/>
    <cellStyle name="60% - Accent2 2 47" xfId="369" xr:uid="{00000000-0005-0000-0000-0000D3000000}"/>
    <cellStyle name="60% - Accent2 2 48" xfId="370" xr:uid="{00000000-0005-0000-0000-0000D4000000}"/>
    <cellStyle name="60% - Accent2 2 49" xfId="371" xr:uid="{00000000-0005-0000-0000-0000D5000000}"/>
    <cellStyle name="60% - Accent2 2 5" xfId="372" xr:uid="{00000000-0005-0000-0000-0000D6000000}"/>
    <cellStyle name="60% - Accent2 2 50" xfId="373" xr:uid="{00000000-0005-0000-0000-0000D7000000}"/>
    <cellStyle name="60% - Accent2 2 51" xfId="374" xr:uid="{00000000-0005-0000-0000-0000D8000000}"/>
    <cellStyle name="60% - Accent2 2 52" xfId="375" xr:uid="{00000000-0005-0000-0000-0000D9000000}"/>
    <cellStyle name="60% - Accent2 2 53" xfId="376" xr:uid="{00000000-0005-0000-0000-0000DA000000}"/>
    <cellStyle name="60% - Accent2 2 54" xfId="377" xr:uid="{00000000-0005-0000-0000-0000DB000000}"/>
    <cellStyle name="60% - Accent2 2 55" xfId="378" xr:uid="{00000000-0005-0000-0000-0000DC000000}"/>
    <cellStyle name="60% - Accent2 2 56" xfId="379" xr:uid="{00000000-0005-0000-0000-0000DD000000}"/>
    <cellStyle name="60% - Accent2 2 57" xfId="380" xr:uid="{00000000-0005-0000-0000-0000DE000000}"/>
    <cellStyle name="60% - Accent2 2 58" xfId="381" xr:uid="{00000000-0005-0000-0000-0000DF000000}"/>
    <cellStyle name="60% - Accent2 2 59" xfId="382" xr:uid="{00000000-0005-0000-0000-0000E0000000}"/>
    <cellStyle name="60% - Accent2 2 6" xfId="383" xr:uid="{00000000-0005-0000-0000-0000E1000000}"/>
    <cellStyle name="60% - Accent2 2 60" xfId="384" xr:uid="{00000000-0005-0000-0000-0000E2000000}"/>
    <cellStyle name="60% - Accent2 2 61" xfId="385" xr:uid="{00000000-0005-0000-0000-0000E3000000}"/>
    <cellStyle name="60% - Accent2 2 62" xfId="386" xr:uid="{00000000-0005-0000-0000-0000E4000000}"/>
    <cellStyle name="60% - Accent2 2 63" xfId="387" xr:uid="{00000000-0005-0000-0000-0000E5000000}"/>
    <cellStyle name="60% - Accent2 2 64" xfId="388" xr:uid="{00000000-0005-0000-0000-0000E6000000}"/>
    <cellStyle name="60% - Accent2 2 65" xfId="389" xr:uid="{00000000-0005-0000-0000-0000E7000000}"/>
    <cellStyle name="60% - Accent2 2 66" xfId="390" xr:uid="{00000000-0005-0000-0000-0000E8000000}"/>
    <cellStyle name="60% - Accent2 2 67" xfId="391" xr:uid="{00000000-0005-0000-0000-0000E9000000}"/>
    <cellStyle name="60% - Accent2 2 68" xfId="392" xr:uid="{00000000-0005-0000-0000-0000EA000000}"/>
    <cellStyle name="60% - Accent2 2 69" xfId="393" xr:uid="{00000000-0005-0000-0000-0000EB000000}"/>
    <cellStyle name="60% - Accent2 2 7" xfId="394" xr:uid="{00000000-0005-0000-0000-0000EC000000}"/>
    <cellStyle name="60% - Accent2 2 70" xfId="395" xr:uid="{00000000-0005-0000-0000-0000ED000000}"/>
    <cellStyle name="60% - Accent2 2 71" xfId="396" xr:uid="{00000000-0005-0000-0000-0000EE000000}"/>
    <cellStyle name="60% - Accent2 2 72" xfId="397" xr:uid="{00000000-0005-0000-0000-0000EF000000}"/>
    <cellStyle name="60% - Accent2 2 73" xfId="398" xr:uid="{00000000-0005-0000-0000-0000F0000000}"/>
    <cellStyle name="60% - Accent2 2 74" xfId="399" xr:uid="{00000000-0005-0000-0000-0000F1000000}"/>
    <cellStyle name="60% - Accent2 2 75" xfId="400" xr:uid="{00000000-0005-0000-0000-0000F2000000}"/>
    <cellStyle name="60% - Accent2 2 76" xfId="401" xr:uid="{00000000-0005-0000-0000-0000F3000000}"/>
    <cellStyle name="60% - Accent2 2 77" xfId="402" xr:uid="{00000000-0005-0000-0000-0000F4000000}"/>
    <cellStyle name="60% - Accent2 2 78" xfId="403" xr:uid="{00000000-0005-0000-0000-0000F5000000}"/>
    <cellStyle name="60% - Accent2 2 79" xfId="404" xr:uid="{00000000-0005-0000-0000-0000F6000000}"/>
    <cellStyle name="60% - Accent2 2 8" xfId="405" xr:uid="{00000000-0005-0000-0000-0000F7000000}"/>
    <cellStyle name="60% - Accent2 2 80" xfId="406" xr:uid="{00000000-0005-0000-0000-0000F8000000}"/>
    <cellStyle name="60% - Accent2 2 81" xfId="407" xr:uid="{00000000-0005-0000-0000-0000F9000000}"/>
    <cellStyle name="60% - Accent2 2 82" xfId="408" xr:uid="{00000000-0005-0000-0000-0000FA000000}"/>
    <cellStyle name="60% - Accent2 2 83" xfId="409" xr:uid="{00000000-0005-0000-0000-0000FB000000}"/>
    <cellStyle name="60% - Accent2 2 84" xfId="410" xr:uid="{00000000-0005-0000-0000-0000FC000000}"/>
    <cellStyle name="60% - Accent2 2 85" xfId="411" xr:uid="{00000000-0005-0000-0000-0000FD000000}"/>
    <cellStyle name="60% - Accent2 2 86" xfId="412" xr:uid="{00000000-0005-0000-0000-0000FE000000}"/>
    <cellStyle name="60% - Accent2 2 87" xfId="413" xr:uid="{00000000-0005-0000-0000-0000FF000000}"/>
    <cellStyle name="60% - Accent2 2 88" xfId="414" xr:uid="{00000000-0005-0000-0000-000000010000}"/>
    <cellStyle name="60% - Accent2 2 89" xfId="415" xr:uid="{00000000-0005-0000-0000-000001010000}"/>
    <cellStyle name="60% - Accent2 2 9" xfId="416" xr:uid="{00000000-0005-0000-0000-000002010000}"/>
    <cellStyle name="60% - Accent2 2 90" xfId="417" xr:uid="{00000000-0005-0000-0000-000003010000}"/>
    <cellStyle name="60% - Accent2 2 91" xfId="418" xr:uid="{00000000-0005-0000-0000-000004010000}"/>
    <cellStyle name="60% - Accent2 2 92" xfId="3076" xr:uid="{00000000-0005-0000-0000-000005010000}"/>
    <cellStyle name="60% - Accent2 2 93" xfId="3091" xr:uid="{00000000-0005-0000-0000-000006010000}"/>
    <cellStyle name="60% - Accent2 2 94" xfId="3044" xr:uid="{00000000-0005-0000-0000-000007010000}"/>
    <cellStyle name="60% - Accent2 2 95" xfId="3220" xr:uid="{00000000-0005-0000-0000-000008010000}"/>
    <cellStyle name="60% - Accent2 2 96" xfId="3246" xr:uid="{00000000-0005-0000-0000-000009010000}"/>
    <cellStyle name="60% - Accent2 2 97" xfId="3268" xr:uid="{00000000-0005-0000-0000-00000A010000}"/>
    <cellStyle name="60% - Accent2 2 98" xfId="3284" xr:uid="{00000000-0005-0000-0000-00000B010000}"/>
    <cellStyle name="60% - Accent2 2 99" xfId="3300" xr:uid="{00000000-0005-0000-0000-00000C010000}"/>
    <cellStyle name="60% - Accent2 20" xfId="183" xr:uid="{00000000-0005-0000-0000-00000D010000}"/>
    <cellStyle name="60% - Accent2 21" xfId="191" xr:uid="{00000000-0005-0000-0000-00000E010000}"/>
    <cellStyle name="60% - Accent2 3" xfId="60" xr:uid="{00000000-0005-0000-0000-00000F010000}"/>
    <cellStyle name="60% - Accent2 4" xfId="45" xr:uid="{00000000-0005-0000-0000-000010010000}"/>
    <cellStyle name="60% - Accent2 5" xfId="66" xr:uid="{00000000-0005-0000-0000-000011010000}"/>
    <cellStyle name="60% - Accent2 6" xfId="39" xr:uid="{00000000-0005-0000-0000-000012010000}"/>
    <cellStyle name="60% - Accent2 7" xfId="72" xr:uid="{00000000-0005-0000-0000-000013010000}"/>
    <cellStyle name="60% - Accent2 8" xfId="99" xr:uid="{00000000-0005-0000-0000-000014010000}"/>
    <cellStyle name="60% - Accent2 9" xfId="108" xr:uid="{00000000-0005-0000-0000-000015010000}"/>
    <cellStyle name="60% - Accent3 10" xfId="94" xr:uid="{00000000-0005-0000-0000-000016010000}"/>
    <cellStyle name="60% - Accent3 11" xfId="113" xr:uid="{00000000-0005-0000-0000-000017010000}"/>
    <cellStyle name="60% - Accent3 12" xfId="88" xr:uid="{00000000-0005-0000-0000-000018010000}"/>
    <cellStyle name="60% - Accent3 13" xfId="119" xr:uid="{00000000-0005-0000-0000-000019010000}"/>
    <cellStyle name="60% - Accent3 14" xfId="155" xr:uid="{00000000-0005-0000-0000-00001A010000}"/>
    <cellStyle name="60% - Accent3 15" xfId="162" xr:uid="{00000000-0005-0000-0000-00001B010000}"/>
    <cellStyle name="60% - Accent3 16" xfId="149" xr:uid="{00000000-0005-0000-0000-00001C010000}"/>
    <cellStyle name="60% - Accent3 17" xfId="168" xr:uid="{00000000-0005-0000-0000-00001D010000}"/>
    <cellStyle name="60% - Accent3 18" xfId="143" xr:uid="{00000000-0005-0000-0000-00001E010000}"/>
    <cellStyle name="60% - Accent3 19" xfId="174" xr:uid="{00000000-0005-0000-0000-00001F010000}"/>
    <cellStyle name="60% - Accent3 2" xfId="52" xr:uid="{00000000-0005-0000-0000-000020010000}"/>
    <cellStyle name="60% - Accent3 2 10" xfId="420" xr:uid="{00000000-0005-0000-0000-000021010000}"/>
    <cellStyle name="60% - Accent3 2 100" xfId="3243" xr:uid="{00000000-0005-0000-0000-000022010000}"/>
    <cellStyle name="60% - Accent3 2 11" xfId="421" xr:uid="{00000000-0005-0000-0000-000023010000}"/>
    <cellStyle name="60% - Accent3 2 12" xfId="422" xr:uid="{00000000-0005-0000-0000-000024010000}"/>
    <cellStyle name="60% - Accent3 2 13" xfId="423" xr:uid="{00000000-0005-0000-0000-000025010000}"/>
    <cellStyle name="60% - Accent3 2 14" xfId="424" xr:uid="{00000000-0005-0000-0000-000026010000}"/>
    <cellStyle name="60% - Accent3 2 15" xfId="425" xr:uid="{00000000-0005-0000-0000-000027010000}"/>
    <cellStyle name="60% - Accent3 2 16" xfId="426" xr:uid="{00000000-0005-0000-0000-000028010000}"/>
    <cellStyle name="60% - Accent3 2 17" xfId="427" xr:uid="{00000000-0005-0000-0000-000029010000}"/>
    <cellStyle name="60% - Accent3 2 18" xfId="428" xr:uid="{00000000-0005-0000-0000-00002A010000}"/>
    <cellStyle name="60% - Accent3 2 19" xfId="429" xr:uid="{00000000-0005-0000-0000-00002B010000}"/>
    <cellStyle name="60% - Accent3 2 2" xfId="419" xr:uid="{00000000-0005-0000-0000-00002C010000}"/>
    <cellStyle name="60% - Accent3 2 2 2" xfId="430" xr:uid="{00000000-0005-0000-0000-00002D010000}"/>
    <cellStyle name="60% - Accent3 2 2 2 2" xfId="431" xr:uid="{00000000-0005-0000-0000-00002E010000}"/>
    <cellStyle name="60% - Accent3 2 20" xfId="432" xr:uid="{00000000-0005-0000-0000-00002F010000}"/>
    <cellStyle name="60% - Accent3 2 21" xfId="433" xr:uid="{00000000-0005-0000-0000-000030010000}"/>
    <cellStyle name="60% - Accent3 2 22" xfId="434" xr:uid="{00000000-0005-0000-0000-000031010000}"/>
    <cellStyle name="60% - Accent3 2 23" xfId="435" xr:uid="{00000000-0005-0000-0000-000032010000}"/>
    <cellStyle name="60% - Accent3 2 24" xfId="436" xr:uid="{00000000-0005-0000-0000-000033010000}"/>
    <cellStyle name="60% - Accent3 2 25" xfId="437" xr:uid="{00000000-0005-0000-0000-000034010000}"/>
    <cellStyle name="60% - Accent3 2 26" xfId="438" xr:uid="{00000000-0005-0000-0000-000035010000}"/>
    <cellStyle name="60% - Accent3 2 27" xfId="439" xr:uid="{00000000-0005-0000-0000-000036010000}"/>
    <cellStyle name="60% - Accent3 2 28" xfId="440" xr:uid="{00000000-0005-0000-0000-000037010000}"/>
    <cellStyle name="60% - Accent3 2 29" xfId="441" xr:uid="{00000000-0005-0000-0000-000038010000}"/>
    <cellStyle name="60% - Accent3 2 3" xfId="442" xr:uid="{00000000-0005-0000-0000-000039010000}"/>
    <cellStyle name="60% - Accent3 2 30" xfId="443" xr:uid="{00000000-0005-0000-0000-00003A010000}"/>
    <cellStyle name="60% - Accent3 2 31" xfId="444" xr:uid="{00000000-0005-0000-0000-00003B010000}"/>
    <cellStyle name="60% - Accent3 2 32" xfId="445" xr:uid="{00000000-0005-0000-0000-00003C010000}"/>
    <cellStyle name="60% - Accent3 2 33" xfId="446" xr:uid="{00000000-0005-0000-0000-00003D010000}"/>
    <cellStyle name="60% - Accent3 2 34" xfId="447" xr:uid="{00000000-0005-0000-0000-00003E010000}"/>
    <cellStyle name="60% - Accent3 2 35" xfId="448" xr:uid="{00000000-0005-0000-0000-00003F010000}"/>
    <cellStyle name="60% - Accent3 2 36" xfId="449" xr:uid="{00000000-0005-0000-0000-000040010000}"/>
    <cellStyle name="60% - Accent3 2 37" xfId="450" xr:uid="{00000000-0005-0000-0000-000041010000}"/>
    <cellStyle name="60% - Accent3 2 38" xfId="451" xr:uid="{00000000-0005-0000-0000-000042010000}"/>
    <cellStyle name="60% - Accent3 2 39" xfId="452" xr:uid="{00000000-0005-0000-0000-000043010000}"/>
    <cellStyle name="60% - Accent3 2 4" xfId="453" xr:uid="{00000000-0005-0000-0000-000044010000}"/>
    <cellStyle name="60% - Accent3 2 40" xfId="454" xr:uid="{00000000-0005-0000-0000-000045010000}"/>
    <cellStyle name="60% - Accent3 2 41" xfId="455" xr:uid="{00000000-0005-0000-0000-000046010000}"/>
    <cellStyle name="60% - Accent3 2 42" xfId="456" xr:uid="{00000000-0005-0000-0000-000047010000}"/>
    <cellStyle name="60% - Accent3 2 43" xfId="457" xr:uid="{00000000-0005-0000-0000-000048010000}"/>
    <cellStyle name="60% - Accent3 2 44" xfId="458" xr:uid="{00000000-0005-0000-0000-000049010000}"/>
    <cellStyle name="60% - Accent3 2 45" xfId="459" xr:uid="{00000000-0005-0000-0000-00004A010000}"/>
    <cellStyle name="60% - Accent3 2 46" xfId="460" xr:uid="{00000000-0005-0000-0000-00004B010000}"/>
    <cellStyle name="60% - Accent3 2 47" xfId="461" xr:uid="{00000000-0005-0000-0000-00004C010000}"/>
    <cellStyle name="60% - Accent3 2 48" xfId="462" xr:uid="{00000000-0005-0000-0000-00004D010000}"/>
    <cellStyle name="60% - Accent3 2 49" xfId="463" xr:uid="{00000000-0005-0000-0000-00004E010000}"/>
    <cellStyle name="60% - Accent3 2 5" xfId="464" xr:uid="{00000000-0005-0000-0000-00004F010000}"/>
    <cellStyle name="60% - Accent3 2 50" xfId="465" xr:uid="{00000000-0005-0000-0000-000050010000}"/>
    <cellStyle name="60% - Accent3 2 51" xfId="466" xr:uid="{00000000-0005-0000-0000-000051010000}"/>
    <cellStyle name="60% - Accent3 2 52" xfId="467" xr:uid="{00000000-0005-0000-0000-000052010000}"/>
    <cellStyle name="60% - Accent3 2 53" xfId="468" xr:uid="{00000000-0005-0000-0000-000053010000}"/>
    <cellStyle name="60% - Accent3 2 54" xfId="469" xr:uid="{00000000-0005-0000-0000-000054010000}"/>
    <cellStyle name="60% - Accent3 2 55" xfId="470" xr:uid="{00000000-0005-0000-0000-000055010000}"/>
    <cellStyle name="60% - Accent3 2 56" xfId="471" xr:uid="{00000000-0005-0000-0000-000056010000}"/>
    <cellStyle name="60% - Accent3 2 57" xfId="472" xr:uid="{00000000-0005-0000-0000-000057010000}"/>
    <cellStyle name="60% - Accent3 2 58" xfId="473" xr:uid="{00000000-0005-0000-0000-000058010000}"/>
    <cellStyle name="60% - Accent3 2 59" xfId="474" xr:uid="{00000000-0005-0000-0000-000059010000}"/>
    <cellStyle name="60% - Accent3 2 6" xfId="475" xr:uid="{00000000-0005-0000-0000-00005A010000}"/>
    <cellStyle name="60% - Accent3 2 60" xfId="476" xr:uid="{00000000-0005-0000-0000-00005B010000}"/>
    <cellStyle name="60% - Accent3 2 61" xfId="477" xr:uid="{00000000-0005-0000-0000-00005C010000}"/>
    <cellStyle name="60% - Accent3 2 62" xfId="478" xr:uid="{00000000-0005-0000-0000-00005D010000}"/>
    <cellStyle name="60% - Accent3 2 63" xfId="479" xr:uid="{00000000-0005-0000-0000-00005E010000}"/>
    <cellStyle name="60% - Accent3 2 64" xfId="480" xr:uid="{00000000-0005-0000-0000-00005F010000}"/>
    <cellStyle name="60% - Accent3 2 65" xfId="481" xr:uid="{00000000-0005-0000-0000-000060010000}"/>
    <cellStyle name="60% - Accent3 2 66" xfId="482" xr:uid="{00000000-0005-0000-0000-000061010000}"/>
    <cellStyle name="60% - Accent3 2 67" xfId="483" xr:uid="{00000000-0005-0000-0000-000062010000}"/>
    <cellStyle name="60% - Accent3 2 68" xfId="484" xr:uid="{00000000-0005-0000-0000-000063010000}"/>
    <cellStyle name="60% - Accent3 2 69" xfId="485" xr:uid="{00000000-0005-0000-0000-000064010000}"/>
    <cellStyle name="60% - Accent3 2 7" xfId="486" xr:uid="{00000000-0005-0000-0000-000065010000}"/>
    <cellStyle name="60% - Accent3 2 70" xfId="487" xr:uid="{00000000-0005-0000-0000-000066010000}"/>
    <cellStyle name="60% - Accent3 2 71" xfId="488" xr:uid="{00000000-0005-0000-0000-000067010000}"/>
    <cellStyle name="60% - Accent3 2 72" xfId="489" xr:uid="{00000000-0005-0000-0000-000068010000}"/>
    <cellStyle name="60% - Accent3 2 73" xfId="490" xr:uid="{00000000-0005-0000-0000-000069010000}"/>
    <cellStyle name="60% - Accent3 2 74" xfId="491" xr:uid="{00000000-0005-0000-0000-00006A010000}"/>
    <cellStyle name="60% - Accent3 2 75" xfId="492" xr:uid="{00000000-0005-0000-0000-00006B010000}"/>
    <cellStyle name="60% - Accent3 2 76" xfId="493" xr:uid="{00000000-0005-0000-0000-00006C010000}"/>
    <cellStyle name="60% - Accent3 2 77" xfId="494" xr:uid="{00000000-0005-0000-0000-00006D010000}"/>
    <cellStyle name="60% - Accent3 2 78" xfId="495" xr:uid="{00000000-0005-0000-0000-00006E010000}"/>
    <cellStyle name="60% - Accent3 2 79" xfId="496" xr:uid="{00000000-0005-0000-0000-00006F010000}"/>
    <cellStyle name="60% - Accent3 2 8" xfId="497" xr:uid="{00000000-0005-0000-0000-000070010000}"/>
    <cellStyle name="60% - Accent3 2 80" xfId="498" xr:uid="{00000000-0005-0000-0000-000071010000}"/>
    <cellStyle name="60% - Accent3 2 81" xfId="499" xr:uid="{00000000-0005-0000-0000-000072010000}"/>
    <cellStyle name="60% - Accent3 2 82" xfId="500" xr:uid="{00000000-0005-0000-0000-000073010000}"/>
    <cellStyle name="60% - Accent3 2 83" xfId="501" xr:uid="{00000000-0005-0000-0000-000074010000}"/>
    <cellStyle name="60% - Accent3 2 84" xfId="502" xr:uid="{00000000-0005-0000-0000-000075010000}"/>
    <cellStyle name="60% - Accent3 2 85" xfId="503" xr:uid="{00000000-0005-0000-0000-000076010000}"/>
    <cellStyle name="60% - Accent3 2 86" xfId="504" xr:uid="{00000000-0005-0000-0000-000077010000}"/>
    <cellStyle name="60% - Accent3 2 87" xfId="505" xr:uid="{00000000-0005-0000-0000-000078010000}"/>
    <cellStyle name="60% - Accent3 2 88" xfId="506" xr:uid="{00000000-0005-0000-0000-000079010000}"/>
    <cellStyle name="60% - Accent3 2 89" xfId="507" xr:uid="{00000000-0005-0000-0000-00007A010000}"/>
    <cellStyle name="60% - Accent3 2 9" xfId="508" xr:uid="{00000000-0005-0000-0000-00007B010000}"/>
    <cellStyle name="60% - Accent3 2 90" xfId="509" xr:uid="{00000000-0005-0000-0000-00007C010000}"/>
    <cellStyle name="60% - Accent3 2 91" xfId="510" xr:uid="{00000000-0005-0000-0000-00007D010000}"/>
    <cellStyle name="60% - Accent3 2 92" xfId="3077" xr:uid="{00000000-0005-0000-0000-00007E010000}"/>
    <cellStyle name="60% - Accent3 2 93" xfId="3070" xr:uid="{00000000-0005-0000-0000-00007F010000}"/>
    <cellStyle name="60% - Accent3 2 94" xfId="3047" xr:uid="{00000000-0005-0000-0000-000080010000}"/>
    <cellStyle name="60% - Accent3 2 95" xfId="3108" xr:uid="{00000000-0005-0000-0000-000081010000}"/>
    <cellStyle name="60% - Accent3 2 96" xfId="3110" xr:uid="{00000000-0005-0000-0000-000082010000}"/>
    <cellStyle name="60% - Accent3 2 97" xfId="3074" xr:uid="{00000000-0005-0000-0000-000083010000}"/>
    <cellStyle name="60% - Accent3 2 98" xfId="3153" xr:uid="{00000000-0005-0000-0000-000084010000}"/>
    <cellStyle name="60% - Accent3 2 99" xfId="3217" xr:uid="{00000000-0005-0000-0000-000085010000}"/>
    <cellStyle name="60% - Accent3 20" xfId="182" xr:uid="{00000000-0005-0000-0000-000086010000}"/>
    <cellStyle name="60% - Accent3 21" xfId="190" xr:uid="{00000000-0005-0000-0000-000087010000}"/>
    <cellStyle name="60% - Accent3 3" xfId="59" xr:uid="{00000000-0005-0000-0000-000088010000}"/>
    <cellStyle name="60% - Accent3 4" xfId="46" xr:uid="{00000000-0005-0000-0000-000089010000}"/>
    <cellStyle name="60% - Accent3 5" xfId="65" xr:uid="{00000000-0005-0000-0000-00008A010000}"/>
    <cellStyle name="60% - Accent3 6" xfId="40" xr:uid="{00000000-0005-0000-0000-00008B010000}"/>
    <cellStyle name="60% - Accent3 7" xfId="71" xr:uid="{00000000-0005-0000-0000-00008C010000}"/>
    <cellStyle name="60% - Accent3 8" xfId="100" xr:uid="{00000000-0005-0000-0000-00008D010000}"/>
    <cellStyle name="60% - Accent3 9" xfId="107" xr:uid="{00000000-0005-0000-0000-00008E010000}"/>
    <cellStyle name="60% - Accent4 10" xfId="95" xr:uid="{00000000-0005-0000-0000-00008F010000}"/>
    <cellStyle name="60% - Accent4 11" xfId="112" xr:uid="{00000000-0005-0000-0000-000090010000}"/>
    <cellStyle name="60% - Accent4 12" xfId="89" xr:uid="{00000000-0005-0000-0000-000091010000}"/>
    <cellStyle name="60% - Accent4 13" xfId="85" xr:uid="{00000000-0005-0000-0000-000092010000}"/>
    <cellStyle name="60% - Accent4 14" xfId="156" xr:uid="{00000000-0005-0000-0000-000093010000}"/>
    <cellStyle name="60% - Accent4 15" xfId="161" xr:uid="{00000000-0005-0000-0000-000094010000}"/>
    <cellStyle name="60% - Accent4 16" xfId="150" xr:uid="{00000000-0005-0000-0000-000095010000}"/>
    <cellStyle name="60% - Accent4 17" xfId="167" xr:uid="{00000000-0005-0000-0000-000096010000}"/>
    <cellStyle name="60% - Accent4 18" xfId="144" xr:uid="{00000000-0005-0000-0000-000097010000}"/>
    <cellStyle name="60% - Accent4 19" xfId="140" xr:uid="{00000000-0005-0000-0000-000098010000}"/>
    <cellStyle name="60% - Accent4 2" xfId="53" xr:uid="{00000000-0005-0000-0000-000099010000}"/>
    <cellStyle name="60% - Accent4 2 10" xfId="512" xr:uid="{00000000-0005-0000-0000-00009A010000}"/>
    <cellStyle name="60% - Accent4 2 100" xfId="3294" xr:uid="{00000000-0005-0000-0000-00009B010000}"/>
    <cellStyle name="60% - Accent4 2 11" xfId="513" xr:uid="{00000000-0005-0000-0000-00009C010000}"/>
    <cellStyle name="60% - Accent4 2 12" xfId="514" xr:uid="{00000000-0005-0000-0000-00009D010000}"/>
    <cellStyle name="60% - Accent4 2 13" xfId="515" xr:uid="{00000000-0005-0000-0000-00009E010000}"/>
    <cellStyle name="60% - Accent4 2 14" xfId="516" xr:uid="{00000000-0005-0000-0000-00009F010000}"/>
    <cellStyle name="60% - Accent4 2 15" xfId="517" xr:uid="{00000000-0005-0000-0000-0000A0010000}"/>
    <cellStyle name="60% - Accent4 2 16" xfId="518" xr:uid="{00000000-0005-0000-0000-0000A1010000}"/>
    <cellStyle name="60% - Accent4 2 17" xfId="519" xr:uid="{00000000-0005-0000-0000-0000A2010000}"/>
    <cellStyle name="60% - Accent4 2 18" xfId="520" xr:uid="{00000000-0005-0000-0000-0000A3010000}"/>
    <cellStyle name="60% - Accent4 2 19" xfId="521" xr:uid="{00000000-0005-0000-0000-0000A4010000}"/>
    <cellStyle name="60% - Accent4 2 2" xfId="511" xr:uid="{00000000-0005-0000-0000-0000A5010000}"/>
    <cellStyle name="60% - Accent4 2 2 2" xfId="522" xr:uid="{00000000-0005-0000-0000-0000A6010000}"/>
    <cellStyle name="60% - Accent4 2 2 2 2" xfId="523" xr:uid="{00000000-0005-0000-0000-0000A7010000}"/>
    <cellStyle name="60% - Accent4 2 20" xfId="524" xr:uid="{00000000-0005-0000-0000-0000A8010000}"/>
    <cellStyle name="60% - Accent4 2 21" xfId="525" xr:uid="{00000000-0005-0000-0000-0000A9010000}"/>
    <cellStyle name="60% - Accent4 2 22" xfId="526" xr:uid="{00000000-0005-0000-0000-0000AA010000}"/>
    <cellStyle name="60% - Accent4 2 23" xfId="527" xr:uid="{00000000-0005-0000-0000-0000AB010000}"/>
    <cellStyle name="60% - Accent4 2 24" xfId="528" xr:uid="{00000000-0005-0000-0000-0000AC010000}"/>
    <cellStyle name="60% - Accent4 2 25" xfId="529" xr:uid="{00000000-0005-0000-0000-0000AD010000}"/>
    <cellStyle name="60% - Accent4 2 26" xfId="530" xr:uid="{00000000-0005-0000-0000-0000AE010000}"/>
    <cellStyle name="60% - Accent4 2 27" xfId="531" xr:uid="{00000000-0005-0000-0000-0000AF010000}"/>
    <cellStyle name="60% - Accent4 2 28" xfId="532" xr:uid="{00000000-0005-0000-0000-0000B0010000}"/>
    <cellStyle name="60% - Accent4 2 29" xfId="533" xr:uid="{00000000-0005-0000-0000-0000B1010000}"/>
    <cellStyle name="60% - Accent4 2 3" xfId="534" xr:uid="{00000000-0005-0000-0000-0000B2010000}"/>
    <cellStyle name="60% - Accent4 2 30" xfId="535" xr:uid="{00000000-0005-0000-0000-0000B3010000}"/>
    <cellStyle name="60% - Accent4 2 31" xfId="536" xr:uid="{00000000-0005-0000-0000-0000B4010000}"/>
    <cellStyle name="60% - Accent4 2 32" xfId="537" xr:uid="{00000000-0005-0000-0000-0000B5010000}"/>
    <cellStyle name="60% - Accent4 2 33" xfId="538" xr:uid="{00000000-0005-0000-0000-0000B6010000}"/>
    <cellStyle name="60% - Accent4 2 34" xfId="539" xr:uid="{00000000-0005-0000-0000-0000B7010000}"/>
    <cellStyle name="60% - Accent4 2 35" xfId="540" xr:uid="{00000000-0005-0000-0000-0000B8010000}"/>
    <cellStyle name="60% - Accent4 2 36" xfId="541" xr:uid="{00000000-0005-0000-0000-0000B9010000}"/>
    <cellStyle name="60% - Accent4 2 37" xfId="542" xr:uid="{00000000-0005-0000-0000-0000BA010000}"/>
    <cellStyle name="60% - Accent4 2 38" xfId="543" xr:uid="{00000000-0005-0000-0000-0000BB010000}"/>
    <cellStyle name="60% - Accent4 2 39" xfId="544" xr:uid="{00000000-0005-0000-0000-0000BC010000}"/>
    <cellStyle name="60% - Accent4 2 4" xfId="545" xr:uid="{00000000-0005-0000-0000-0000BD010000}"/>
    <cellStyle name="60% - Accent4 2 40" xfId="546" xr:uid="{00000000-0005-0000-0000-0000BE010000}"/>
    <cellStyle name="60% - Accent4 2 41" xfId="547" xr:uid="{00000000-0005-0000-0000-0000BF010000}"/>
    <cellStyle name="60% - Accent4 2 42" xfId="548" xr:uid="{00000000-0005-0000-0000-0000C0010000}"/>
    <cellStyle name="60% - Accent4 2 43" xfId="549" xr:uid="{00000000-0005-0000-0000-0000C1010000}"/>
    <cellStyle name="60% - Accent4 2 44" xfId="550" xr:uid="{00000000-0005-0000-0000-0000C2010000}"/>
    <cellStyle name="60% - Accent4 2 45" xfId="551" xr:uid="{00000000-0005-0000-0000-0000C3010000}"/>
    <cellStyle name="60% - Accent4 2 46" xfId="552" xr:uid="{00000000-0005-0000-0000-0000C4010000}"/>
    <cellStyle name="60% - Accent4 2 47" xfId="553" xr:uid="{00000000-0005-0000-0000-0000C5010000}"/>
    <cellStyle name="60% - Accent4 2 48" xfId="554" xr:uid="{00000000-0005-0000-0000-0000C6010000}"/>
    <cellStyle name="60% - Accent4 2 49" xfId="555" xr:uid="{00000000-0005-0000-0000-0000C7010000}"/>
    <cellStyle name="60% - Accent4 2 5" xfId="556" xr:uid="{00000000-0005-0000-0000-0000C8010000}"/>
    <cellStyle name="60% - Accent4 2 50" xfId="557" xr:uid="{00000000-0005-0000-0000-0000C9010000}"/>
    <cellStyle name="60% - Accent4 2 51" xfId="558" xr:uid="{00000000-0005-0000-0000-0000CA010000}"/>
    <cellStyle name="60% - Accent4 2 52" xfId="559" xr:uid="{00000000-0005-0000-0000-0000CB010000}"/>
    <cellStyle name="60% - Accent4 2 53" xfId="560" xr:uid="{00000000-0005-0000-0000-0000CC010000}"/>
    <cellStyle name="60% - Accent4 2 54" xfId="561" xr:uid="{00000000-0005-0000-0000-0000CD010000}"/>
    <cellStyle name="60% - Accent4 2 55" xfId="562" xr:uid="{00000000-0005-0000-0000-0000CE010000}"/>
    <cellStyle name="60% - Accent4 2 56" xfId="563" xr:uid="{00000000-0005-0000-0000-0000CF010000}"/>
    <cellStyle name="60% - Accent4 2 57" xfId="564" xr:uid="{00000000-0005-0000-0000-0000D0010000}"/>
    <cellStyle name="60% - Accent4 2 58" xfId="565" xr:uid="{00000000-0005-0000-0000-0000D1010000}"/>
    <cellStyle name="60% - Accent4 2 59" xfId="566" xr:uid="{00000000-0005-0000-0000-0000D2010000}"/>
    <cellStyle name="60% - Accent4 2 6" xfId="567" xr:uid="{00000000-0005-0000-0000-0000D3010000}"/>
    <cellStyle name="60% - Accent4 2 60" xfId="568" xr:uid="{00000000-0005-0000-0000-0000D4010000}"/>
    <cellStyle name="60% - Accent4 2 61" xfId="569" xr:uid="{00000000-0005-0000-0000-0000D5010000}"/>
    <cellStyle name="60% - Accent4 2 62" xfId="570" xr:uid="{00000000-0005-0000-0000-0000D6010000}"/>
    <cellStyle name="60% - Accent4 2 63" xfId="571" xr:uid="{00000000-0005-0000-0000-0000D7010000}"/>
    <cellStyle name="60% - Accent4 2 64" xfId="572" xr:uid="{00000000-0005-0000-0000-0000D8010000}"/>
    <cellStyle name="60% - Accent4 2 65" xfId="573" xr:uid="{00000000-0005-0000-0000-0000D9010000}"/>
    <cellStyle name="60% - Accent4 2 66" xfId="574" xr:uid="{00000000-0005-0000-0000-0000DA010000}"/>
    <cellStyle name="60% - Accent4 2 67" xfId="575" xr:uid="{00000000-0005-0000-0000-0000DB010000}"/>
    <cellStyle name="60% - Accent4 2 68" xfId="576" xr:uid="{00000000-0005-0000-0000-0000DC010000}"/>
    <cellStyle name="60% - Accent4 2 69" xfId="577" xr:uid="{00000000-0005-0000-0000-0000DD010000}"/>
    <cellStyle name="60% - Accent4 2 7" xfId="578" xr:uid="{00000000-0005-0000-0000-0000DE010000}"/>
    <cellStyle name="60% - Accent4 2 70" xfId="579" xr:uid="{00000000-0005-0000-0000-0000DF010000}"/>
    <cellStyle name="60% - Accent4 2 71" xfId="580" xr:uid="{00000000-0005-0000-0000-0000E0010000}"/>
    <cellStyle name="60% - Accent4 2 72" xfId="581" xr:uid="{00000000-0005-0000-0000-0000E1010000}"/>
    <cellStyle name="60% - Accent4 2 73" xfId="582" xr:uid="{00000000-0005-0000-0000-0000E2010000}"/>
    <cellStyle name="60% - Accent4 2 74" xfId="583" xr:uid="{00000000-0005-0000-0000-0000E3010000}"/>
    <cellStyle name="60% - Accent4 2 75" xfId="584" xr:uid="{00000000-0005-0000-0000-0000E4010000}"/>
    <cellStyle name="60% - Accent4 2 76" xfId="585" xr:uid="{00000000-0005-0000-0000-0000E5010000}"/>
    <cellStyle name="60% - Accent4 2 77" xfId="586" xr:uid="{00000000-0005-0000-0000-0000E6010000}"/>
    <cellStyle name="60% - Accent4 2 78" xfId="587" xr:uid="{00000000-0005-0000-0000-0000E7010000}"/>
    <cellStyle name="60% - Accent4 2 79" xfId="588" xr:uid="{00000000-0005-0000-0000-0000E8010000}"/>
    <cellStyle name="60% - Accent4 2 8" xfId="589" xr:uid="{00000000-0005-0000-0000-0000E9010000}"/>
    <cellStyle name="60% - Accent4 2 80" xfId="590" xr:uid="{00000000-0005-0000-0000-0000EA010000}"/>
    <cellStyle name="60% - Accent4 2 81" xfId="591" xr:uid="{00000000-0005-0000-0000-0000EB010000}"/>
    <cellStyle name="60% - Accent4 2 82" xfId="592" xr:uid="{00000000-0005-0000-0000-0000EC010000}"/>
    <cellStyle name="60% - Accent4 2 83" xfId="593" xr:uid="{00000000-0005-0000-0000-0000ED010000}"/>
    <cellStyle name="60% - Accent4 2 84" xfId="594" xr:uid="{00000000-0005-0000-0000-0000EE010000}"/>
    <cellStyle name="60% - Accent4 2 85" xfId="595" xr:uid="{00000000-0005-0000-0000-0000EF010000}"/>
    <cellStyle name="60% - Accent4 2 86" xfId="596" xr:uid="{00000000-0005-0000-0000-0000F0010000}"/>
    <cellStyle name="60% - Accent4 2 87" xfId="597" xr:uid="{00000000-0005-0000-0000-0000F1010000}"/>
    <cellStyle name="60% - Accent4 2 88" xfId="598" xr:uid="{00000000-0005-0000-0000-0000F2010000}"/>
    <cellStyle name="60% - Accent4 2 89" xfId="599" xr:uid="{00000000-0005-0000-0000-0000F3010000}"/>
    <cellStyle name="60% - Accent4 2 9" xfId="600" xr:uid="{00000000-0005-0000-0000-0000F4010000}"/>
    <cellStyle name="60% - Accent4 2 90" xfId="601" xr:uid="{00000000-0005-0000-0000-0000F5010000}"/>
    <cellStyle name="60% - Accent4 2 91" xfId="602" xr:uid="{00000000-0005-0000-0000-0000F6010000}"/>
    <cellStyle name="60% - Accent4 2 92" xfId="3078" xr:uid="{00000000-0005-0000-0000-0000F7010000}"/>
    <cellStyle name="60% - Accent4 2 93" xfId="3087" xr:uid="{00000000-0005-0000-0000-0000F8010000}"/>
    <cellStyle name="60% - Accent4 2 94" xfId="3138" xr:uid="{00000000-0005-0000-0000-0000F9010000}"/>
    <cellStyle name="60% - Accent4 2 95" xfId="3158" xr:uid="{00000000-0005-0000-0000-0000FA010000}"/>
    <cellStyle name="60% - Accent4 2 96" xfId="3210" xr:uid="{00000000-0005-0000-0000-0000FB010000}"/>
    <cellStyle name="60% - Accent4 2 97" xfId="3236" xr:uid="{00000000-0005-0000-0000-0000FC010000}"/>
    <cellStyle name="60% - Accent4 2 98" xfId="3259" xr:uid="{00000000-0005-0000-0000-0000FD010000}"/>
    <cellStyle name="60% - Accent4 2 99" xfId="3278" xr:uid="{00000000-0005-0000-0000-0000FE010000}"/>
    <cellStyle name="60% - Accent4 20" xfId="178" xr:uid="{00000000-0005-0000-0000-0000FF010000}"/>
    <cellStyle name="60% - Accent4 21" xfId="186" xr:uid="{00000000-0005-0000-0000-000000020000}"/>
    <cellStyle name="60% - Accent4 3" xfId="58" xr:uid="{00000000-0005-0000-0000-000001020000}"/>
    <cellStyle name="60% - Accent4 4" xfId="47" xr:uid="{00000000-0005-0000-0000-000002020000}"/>
    <cellStyle name="60% - Accent4 5" xfId="64" xr:uid="{00000000-0005-0000-0000-000003020000}"/>
    <cellStyle name="60% - Accent4 6" xfId="41" xr:uid="{00000000-0005-0000-0000-000004020000}"/>
    <cellStyle name="60% - Accent4 7" xfId="37" xr:uid="{00000000-0005-0000-0000-000005020000}"/>
    <cellStyle name="60% - Accent4 8" xfId="101" xr:uid="{00000000-0005-0000-0000-000006020000}"/>
    <cellStyle name="60% - Accent4 9" xfId="106" xr:uid="{00000000-0005-0000-0000-000007020000}"/>
    <cellStyle name="60% - Accent5 10" xfId="96" xr:uid="{00000000-0005-0000-0000-000008020000}"/>
    <cellStyle name="60% - Accent5 11" xfId="111" xr:uid="{00000000-0005-0000-0000-000009020000}"/>
    <cellStyle name="60% - Accent5 12" xfId="90" xr:uid="{00000000-0005-0000-0000-00000A020000}"/>
    <cellStyle name="60% - Accent5 13" xfId="117" xr:uid="{00000000-0005-0000-0000-00000B020000}"/>
    <cellStyle name="60% - Accent5 14" xfId="157" xr:uid="{00000000-0005-0000-0000-00000C020000}"/>
    <cellStyle name="60% - Accent5 15" xfId="160" xr:uid="{00000000-0005-0000-0000-00000D020000}"/>
    <cellStyle name="60% - Accent5 16" xfId="151" xr:uid="{00000000-0005-0000-0000-00000E020000}"/>
    <cellStyle name="60% - Accent5 17" xfId="166" xr:uid="{00000000-0005-0000-0000-00000F020000}"/>
    <cellStyle name="60% - Accent5 18" xfId="145" xr:uid="{00000000-0005-0000-0000-000010020000}"/>
    <cellStyle name="60% - Accent5 19" xfId="172" xr:uid="{00000000-0005-0000-0000-000011020000}"/>
    <cellStyle name="60% - Accent5 2" xfId="54" xr:uid="{00000000-0005-0000-0000-000012020000}"/>
    <cellStyle name="60% - Accent5 2 10" xfId="604" xr:uid="{00000000-0005-0000-0000-000013020000}"/>
    <cellStyle name="60% - Accent5 2 100" xfId="3261" xr:uid="{00000000-0005-0000-0000-000014020000}"/>
    <cellStyle name="60% - Accent5 2 11" xfId="605" xr:uid="{00000000-0005-0000-0000-000015020000}"/>
    <cellStyle name="60% - Accent5 2 12" xfId="606" xr:uid="{00000000-0005-0000-0000-000016020000}"/>
    <cellStyle name="60% - Accent5 2 13" xfId="607" xr:uid="{00000000-0005-0000-0000-000017020000}"/>
    <cellStyle name="60% - Accent5 2 14" xfId="608" xr:uid="{00000000-0005-0000-0000-000018020000}"/>
    <cellStyle name="60% - Accent5 2 15" xfId="609" xr:uid="{00000000-0005-0000-0000-000019020000}"/>
    <cellStyle name="60% - Accent5 2 16" xfId="610" xr:uid="{00000000-0005-0000-0000-00001A020000}"/>
    <cellStyle name="60% - Accent5 2 17" xfId="611" xr:uid="{00000000-0005-0000-0000-00001B020000}"/>
    <cellStyle name="60% - Accent5 2 18" xfId="612" xr:uid="{00000000-0005-0000-0000-00001C020000}"/>
    <cellStyle name="60% - Accent5 2 19" xfId="613" xr:uid="{00000000-0005-0000-0000-00001D020000}"/>
    <cellStyle name="60% - Accent5 2 2" xfId="603" xr:uid="{00000000-0005-0000-0000-00001E020000}"/>
    <cellStyle name="60% - Accent5 2 2 2" xfId="614" xr:uid="{00000000-0005-0000-0000-00001F020000}"/>
    <cellStyle name="60% - Accent5 2 2 2 2" xfId="615" xr:uid="{00000000-0005-0000-0000-000020020000}"/>
    <cellStyle name="60% - Accent5 2 20" xfId="616" xr:uid="{00000000-0005-0000-0000-000021020000}"/>
    <cellStyle name="60% - Accent5 2 21" xfId="617" xr:uid="{00000000-0005-0000-0000-000022020000}"/>
    <cellStyle name="60% - Accent5 2 22" xfId="618" xr:uid="{00000000-0005-0000-0000-000023020000}"/>
    <cellStyle name="60% - Accent5 2 23" xfId="619" xr:uid="{00000000-0005-0000-0000-000024020000}"/>
    <cellStyle name="60% - Accent5 2 24" xfId="620" xr:uid="{00000000-0005-0000-0000-000025020000}"/>
    <cellStyle name="60% - Accent5 2 25" xfId="621" xr:uid="{00000000-0005-0000-0000-000026020000}"/>
    <cellStyle name="60% - Accent5 2 26" xfId="622" xr:uid="{00000000-0005-0000-0000-000027020000}"/>
    <cellStyle name="60% - Accent5 2 27" xfId="623" xr:uid="{00000000-0005-0000-0000-000028020000}"/>
    <cellStyle name="60% - Accent5 2 28" xfId="624" xr:uid="{00000000-0005-0000-0000-000029020000}"/>
    <cellStyle name="60% - Accent5 2 29" xfId="625" xr:uid="{00000000-0005-0000-0000-00002A020000}"/>
    <cellStyle name="60% - Accent5 2 3" xfId="626" xr:uid="{00000000-0005-0000-0000-00002B020000}"/>
    <cellStyle name="60% - Accent5 2 30" xfId="627" xr:uid="{00000000-0005-0000-0000-00002C020000}"/>
    <cellStyle name="60% - Accent5 2 31" xfId="628" xr:uid="{00000000-0005-0000-0000-00002D020000}"/>
    <cellStyle name="60% - Accent5 2 32" xfId="629" xr:uid="{00000000-0005-0000-0000-00002E020000}"/>
    <cellStyle name="60% - Accent5 2 33" xfId="630" xr:uid="{00000000-0005-0000-0000-00002F020000}"/>
    <cellStyle name="60% - Accent5 2 34" xfId="631" xr:uid="{00000000-0005-0000-0000-000030020000}"/>
    <cellStyle name="60% - Accent5 2 35" xfId="632" xr:uid="{00000000-0005-0000-0000-000031020000}"/>
    <cellStyle name="60% - Accent5 2 36" xfId="633" xr:uid="{00000000-0005-0000-0000-000032020000}"/>
    <cellStyle name="60% - Accent5 2 37" xfId="634" xr:uid="{00000000-0005-0000-0000-000033020000}"/>
    <cellStyle name="60% - Accent5 2 38" xfId="635" xr:uid="{00000000-0005-0000-0000-000034020000}"/>
    <cellStyle name="60% - Accent5 2 39" xfId="636" xr:uid="{00000000-0005-0000-0000-000035020000}"/>
    <cellStyle name="60% - Accent5 2 4" xfId="637" xr:uid="{00000000-0005-0000-0000-000036020000}"/>
    <cellStyle name="60% - Accent5 2 40" xfId="638" xr:uid="{00000000-0005-0000-0000-000037020000}"/>
    <cellStyle name="60% - Accent5 2 41" xfId="639" xr:uid="{00000000-0005-0000-0000-000038020000}"/>
    <cellStyle name="60% - Accent5 2 42" xfId="640" xr:uid="{00000000-0005-0000-0000-000039020000}"/>
    <cellStyle name="60% - Accent5 2 43" xfId="641" xr:uid="{00000000-0005-0000-0000-00003A020000}"/>
    <cellStyle name="60% - Accent5 2 44" xfId="642" xr:uid="{00000000-0005-0000-0000-00003B020000}"/>
    <cellStyle name="60% - Accent5 2 45" xfId="643" xr:uid="{00000000-0005-0000-0000-00003C020000}"/>
    <cellStyle name="60% - Accent5 2 46" xfId="644" xr:uid="{00000000-0005-0000-0000-00003D020000}"/>
    <cellStyle name="60% - Accent5 2 47" xfId="645" xr:uid="{00000000-0005-0000-0000-00003E020000}"/>
    <cellStyle name="60% - Accent5 2 48" xfId="646" xr:uid="{00000000-0005-0000-0000-00003F020000}"/>
    <cellStyle name="60% - Accent5 2 49" xfId="647" xr:uid="{00000000-0005-0000-0000-000040020000}"/>
    <cellStyle name="60% - Accent5 2 5" xfId="648" xr:uid="{00000000-0005-0000-0000-000041020000}"/>
    <cellStyle name="60% - Accent5 2 50" xfId="649" xr:uid="{00000000-0005-0000-0000-000042020000}"/>
    <cellStyle name="60% - Accent5 2 51" xfId="650" xr:uid="{00000000-0005-0000-0000-000043020000}"/>
    <cellStyle name="60% - Accent5 2 52" xfId="651" xr:uid="{00000000-0005-0000-0000-000044020000}"/>
    <cellStyle name="60% - Accent5 2 53" xfId="652" xr:uid="{00000000-0005-0000-0000-000045020000}"/>
    <cellStyle name="60% - Accent5 2 54" xfId="653" xr:uid="{00000000-0005-0000-0000-000046020000}"/>
    <cellStyle name="60% - Accent5 2 55" xfId="654" xr:uid="{00000000-0005-0000-0000-000047020000}"/>
    <cellStyle name="60% - Accent5 2 56" xfId="655" xr:uid="{00000000-0005-0000-0000-000048020000}"/>
    <cellStyle name="60% - Accent5 2 57" xfId="656" xr:uid="{00000000-0005-0000-0000-000049020000}"/>
    <cellStyle name="60% - Accent5 2 58" xfId="657" xr:uid="{00000000-0005-0000-0000-00004A020000}"/>
    <cellStyle name="60% - Accent5 2 59" xfId="658" xr:uid="{00000000-0005-0000-0000-00004B020000}"/>
    <cellStyle name="60% - Accent5 2 6" xfId="659" xr:uid="{00000000-0005-0000-0000-00004C020000}"/>
    <cellStyle name="60% - Accent5 2 60" xfId="660" xr:uid="{00000000-0005-0000-0000-00004D020000}"/>
    <cellStyle name="60% - Accent5 2 61" xfId="661" xr:uid="{00000000-0005-0000-0000-00004E020000}"/>
    <cellStyle name="60% - Accent5 2 62" xfId="662" xr:uid="{00000000-0005-0000-0000-00004F020000}"/>
    <cellStyle name="60% - Accent5 2 63" xfId="663" xr:uid="{00000000-0005-0000-0000-000050020000}"/>
    <cellStyle name="60% - Accent5 2 64" xfId="664" xr:uid="{00000000-0005-0000-0000-000051020000}"/>
    <cellStyle name="60% - Accent5 2 65" xfId="665" xr:uid="{00000000-0005-0000-0000-000052020000}"/>
    <cellStyle name="60% - Accent5 2 66" xfId="666" xr:uid="{00000000-0005-0000-0000-000053020000}"/>
    <cellStyle name="60% - Accent5 2 67" xfId="667" xr:uid="{00000000-0005-0000-0000-000054020000}"/>
    <cellStyle name="60% - Accent5 2 68" xfId="668" xr:uid="{00000000-0005-0000-0000-000055020000}"/>
    <cellStyle name="60% - Accent5 2 69" xfId="669" xr:uid="{00000000-0005-0000-0000-000056020000}"/>
    <cellStyle name="60% - Accent5 2 7" xfId="670" xr:uid="{00000000-0005-0000-0000-000057020000}"/>
    <cellStyle name="60% - Accent5 2 70" xfId="671" xr:uid="{00000000-0005-0000-0000-000058020000}"/>
    <cellStyle name="60% - Accent5 2 71" xfId="672" xr:uid="{00000000-0005-0000-0000-000059020000}"/>
    <cellStyle name="60% - Accent5 2 72" xfId="673" xr:uid="{00000000-0005-0000-0000-00005A020000}"/>
    <cellStyle name="60% - Accent5 2 73" xfId="674" xr:uid="{00000000-0005-0000-0000-00005B020000}"/>
    <cellStyle name="60% - Accent5 2 74" xfId="675" xr:uid="{00000000-0005-0000-0000-00005C020000}"/>
    <cellStyle name="60% - Accent5 2 75" xfId="676" xr:uid="{00000000-0005-0000-0000-00005D020000}"/>
    <cellStyle name="60% - Accent5 2 76" xfId="677" xr:uid="{00000000-0005-0000-0000-00005E020000}"/>
    <cellStyle name="60% - Accent5 2 77" xfId="678" xr:uid="{00000000-0005-0000-0000-00005F020000}"/>
    <cellStyle name="60% - Accent5 2 78" xfId="679" xr:uid="{00000000-0005-0000-0000-000060020000}"/>
    <cellStyle name="60% - Accent5 2 79" xfId="680" xr:uid="{00000000-0005-0000-0000-000061020000}"/>
    <cellStyle name="60% - Accent5 2 8" xfId="681" xr:uid="{00000000-0005-0000-0000-000062020000}"/>
    <cellStyle name="60% - Accent5 2 80" xfId="682" xr:uid="{00000000-0005-0000-0000-000063020000}"/>
    <cellStyle name="60% - Accent5 2 81" xfId="683" xr:uid="{00000000-0005-0000-0000-000064020000}"/>
    <cellStyle name="60% - Accent5 2 82" xfId="684" xr:uid="{00000000-0005-0000-0000-000065020000}"/>
    <cellStyle name="60% - Accent5 2 83" xfId="685" xr:uid="{00000000-0005-0000-0000-000066020000}"/>
    <cellStyle name="60% - Accent5 2 84" xfId="686" xr:uid="{00000000-0005-0000-0000-000067020000}"/>
    <cellStyle name="60% - Accent5 2 85" xfId="687" xr:uid="{00000000-0005-0000-0000-000068020000}"/>
    <cellStyle name="60% - Accent5 2 86" xfId="688" xr:uid="{00000000-0005-0000-0000-000069020000}"/>
    <cellStyle name="60% - Accent5 2 87" xfId="689" xr:uid="{00000000-0005-0000-0000-00006A020000}"/>
    <cellStyle name="60% - Accent5 2 88" xfId="690" xr:uid="{00000000-0005-0000-0000-00006B020000}"/>
    <cellStyle name="60% - Accent5 2 89" xfId="691" xr:uid="{00000000-0005-0000-0000-00006C020000}"/>
    <cellStyle name="60% - Accent5 2 9" xfId="692" xr:uid="{00000000-0005-0000-0000-00006D020000}"/>
    <cellStyle name="60% - Accent5 2 90" xfId="693" xr:uid="{00000000-0005-0000-0000-00006E020000}"/>
    <cellStyle name="60% - Accent5 2 91" xfId="694" xr:uid="{00000000-0005-0000-0000-00006F020000}"/>
    <cellStyle name="60% - Accent5 2 92" xfId="3079" xr:uid="{00000000-0005-0000-0000-000070020000}"/>
    <cellStyle name="60% - Accent5 2 93" xfId="3073" xr:uid="{00000000-0005-0000-0000-000071020000}"/>
    <cellStyle name="60% - Accent5 2 94" xfId="3066" xr:uid="{00000000-0005-0000-0000-000072020000}"/>
    <cellStyle name="60% - Accent5 2 95" xfId="3186" xr:uid="{00000000-0005-0000-0000-000073020000}"/>
    <cellStyle name="60% - Accent5 2 96" xfId="3119" xr:uid="{00000000-0005-0000-0000-000074020000}"/>
    <cellStyle name="60% - Accent5 2 97" xfId="3135" xr:uid="{00000000-0005-0000-0000-000075020000}"/>
    <cellStyle name="60% - Accent5 2 98" xfId="3212" xr:uid="{00000000-0005-0000-0000-000076020000}"/>
    <cellStyle name="60% - Accent5 2 99" xfId="3238" xr:uid="{00000000-0005-0000-0000-000077020000}"/>
    <cellStyle name="60% - Accent5 20" xfId="180" xr:uid="{00000000-0005-0000-0000-000078020000}"/>
    <cellStyle name="60% - Accent5 21" xfId="188" xr:uid="{00000000-0005-0000-0000-000079020000}"/>
    <cellStyle name="60% - Accent5 3" xfId="57" xr:uid="{00000000-0005-0000-0000-00007A020000}"/>
    <cellStyle name="60% - Accent5 4" xfId="48" xr:uid="{00000000-0005-0000-0000-00007B020000}"/>
    <cellStyle name="60% - Accent5 5" xfId="63" xr:uid="{00000000-0005-0000-0000-00007C020000}"/>
    <cellStyle name="60% - Accent5 6" xfId="42" xr:uid="{00000000-0005-0000-0000-00007D020000}"/>
    <cellStyle name="60% - Accent5 7" xfId="69" xr:uid="{00000000-0005-0000-0000-00007E020000}"/>
    <cellStyle name="60% - Accent5 8" xfId="102" xr:uid="{00000000-0005-0000-0000-00007F020000}"/>
    <cellStyle name="60% - Accent5 9" xfId="105" xr:uid="{00000000-0005-0000-0000-000080020000}"/>
    <cellStyle name="60% - Accent6 10" xfId="97" xr:uid="{00000000-0005-0000-0000-000081020000}"/>
    <cellStyle name="60% - Accent6 11" xfId="110" xr:uid="{00000000-0005-0000-0000-000082020000}"/>
    <cellStyle name="60% - Accent6 12" xfId="91" xr:uid="{00000000-0005-0000-0000-000083020000}"/>
    <cellStyle name="60% - Accent6 13" xfId="116" xr:uid="{00000000-0005-0000-0000-000084020000}"/>
    <cellStyle name="60% - Accent6 14" xfId="158" xr:uid="{00000000-0005-0000-0000-000085020000}"/>
    <cellStyle name="60% - Accent6 15" xfId="159" xr:uid="{00000000-0005-0000-0000-000086020000}"/>
    <cellStyle name="60% - Accent6 16" xfId="152" xr:uid="{00000000-0005-0000-0000-000087020000}"/>
    <cellStyle name="60% - Accent6 17" xfId="165" xr:uid="{00000000-0005-0000-0000-000088020000}"/>
    <cellStyle name="60% - Accent6 18" xfId="146" xr:uid="{00000000-0005-0000-0000-000089020000}"/>
    <cellStyle name="60% - Accent6 19" xfId="171" xr:uid="{00000000-0005-0000-0000-00008A020000}"/>
    <cellStyle name="60% - Accent6 2" xfId="55" xr:uid="{00000000-0005-0000-0000-00008B020000}"/>
    <cellStyle name="60% - Accent6 2 10" xfId="696" xr:uid="{00000000-0005-0000-0000-00008C020000}"/>
    <cellStyle name="60% - Accent6 2 100" xfId="3232" xr:uid="{00000000-0005-0000-0000-00008D020000}"/>
    <cellStyle name="60% - Accent6 2 11" xfId="697" xr:uid="{00000000-0005-0000-0000-00008E020000}"/>
    <cellStyle name="60% - Accent6 2 12" xfId="698" xr:uid="{00000000-0005-0000-0000-00008F020000}"/>
    <cellStyle name="60% - Accent6 2 13" xfId="699" xr:uid="{00000000-0005-0000-0000-000090020000}"/>
    <cellStyle name="60% - Accent6 2 14" xfId="700" xr:uid="{00000000-0005-0000-0000-000091020000}"/>
    <cellStyle name="60% - Accent6 2 15" xfId="701" xr:uid="{00000000-0005-0000-0000-000092020000}"/>
    <cellStyle name="60% - Accent6 2 16" xfId="702" xr:uid="{00000000-0005-0000-0000-000093020000}"/>
    <cellStyle name="60% - Accent6 2 17" xfId="703" xr:uid="{00000000-0005-0000-0000-000094020000}"/>
    <cellStyle name="60% - Accent6 2 18" xfId="704" xr:uid="{00000000-0005-0000-0000-000095020000}"/>
    <cellStyle name="60% - Accent6 2 19" xfId="705" xr:uid="{00000000-0005-0000-0000-000096020000}"/>
    <cellStyle name="60% - Accent6 2 2" xfId="695" xr:uid="{00000000-0005-0000-0000-000097020000}"/>
    <cellStyle name="60% - Accent6 2 2 2" xfId="706" xr:uid="{00000000-0005-0000-0000-000098020000}"/>
    <cellStyle name="60% - Accent6 2 2 2 2" xfId="707" xr:uid="{00000000-0005-0000-0000-000099020000}"/>
    <cellStyle name="60% - Accent6 2 20" xfId="708" xr:uid="{00000000-0005-0000-0000-00009A020000}"/>
    <cellStyle name="60% - Accent6 2 21" xfId="709" xr:uid="{00000000-0005-0000-0000-00009B020000}"/>
    <cellStyle name="60% - Accent6 2 22" xfId="710" xr:uid="{00000000-0005-0000-0000-00009C020000}"/>
    <cellStyle name="60% - Accent6 2 23" xfId="711" xr:uid="{00000000-0005-0000-0000-00009D020000}"/>
    <cellStyle name="60% - Accent6 2 24" xfId="712" xr:uid="{00000000-0005-0000-0000-00009E020000}"/>
    <cellStyle name="60% - Accent6 2 25" xfId="713" xr:uid="{00000000-0005-0000-0000-00009F020000}"/>
    <cellStyle name="60% - Accent6 2 26" xfId="714" xr:uid="{00000000-0005-0000-0000-0000A0020000}"/>
    <cellStyle name="60% - Accent6 2 27" xfId="715" xr:uid="{00000000-0005-0000-0000-0000A1020000}"/>
    <cellStyle name="60% - Accent6 2 28" xfId="716" xr:uid="{00000000-0005-0000-0000-0000A2020000}"/>
    <cellStyle name="60% - Accent6 2 29" xfId="717" xr:uid="{00000000-0005-0000-0000-0000A3020000}"/>
    <cellStyle name="60% - Accent6 2 3" xfId="718" xr:uid="{00000000-0005-0000-0000-0000A4020000}"/>
    <cellStyle name="60% - Accent6 2 30" xfId="719" xr:uid="{00000000-0005-0000-0000-0000A5020000}"/>
    <cellStyle name="60% - Accent6 2 31" xfId="720" xr:uid="{00000000-0005-0000-0000-0000A6020000}"/>
    <cellStyle name="60% - Accent6 2 32" xfId="721" xr:uid="{00000000-0005-0000-0000-0000A7020000}"/>
    <cellStyle name="60% - Accent6 2 33" xfId="722" xr:uid="{00000000-0005-0000-0000-0000A8020000}"/>
    <cellStyle name="60% - Accent6 2 34" xfId="723" xr:uid="{00000000-0005-0000-0000-0000A9020000}"/>
    <cellStyle name="60% - Accent6 2 35" xfId="724" xr:uid="{00000000-0005-0000-0000-0000AA020000}"/>
    <cellStyle name="60% - Accent6 2 36" xfId="725" xr:uid="{00000000-0005-0000-0000-0000AB020000}"/>
    <cellStyle name="60% - Accent6 2 37" xfId="726" xr:uid="{00000000-0005-0000-0000-0000AC020000}"/>
    <cellStyle name="60% - Accent6 2 38" xfId="727" xr:uid="{00000000-0005-0000-0000-0000AD020000}"/>
    <cellStyle name="60% - Accent6 2 39" xfId="728" xr:uid="{00000000-0005-0000-0000-0000AE020000}"/>
    <cellStyle name="60% - Accent6 2 4" xfId="729" xr:uid="{00000000-0005-0000-0000-0000AF020000}"/>
    <cellStyle name="60% - Accent6 2 40" xfId="730" xr:uid="{00000000-0005-0000-0000-0000B0020000}"/>
    <cellStyle name="60% - Accent6 2 41" xfId="731" xr:uid="{00000000-0005-0000-0000-0000B1020000}"/>
    <cellStyle name="60% - Accent6 2 42" xfId="732" xr:uid="{00000000-0005-0000-0000-0000B2020000}"/>
    <cellStyle name="60% - Accent6 2 43" xfId="733" xr:uid="{00000000-0005-0000-0000-0000B3020000}"/>
    <cellStyle name="60% - Accent6 2 44" xfId="734" xr:uid="{00000000-0005-0000-0000-0000B4020000}"/>
    <cellStyle name="60% - Accent6 2 45" xfId="735" xr:uid="{00000000-0005-0000-0000-0000B5020000}"/>
    <cellStyle name="60% - Accent6 2 46" xfId="736" xr:uid="{00000000-0005-0000-0000-0000B6020000}"/>
    <cellStyle name="60% - Accent6 2 47" xfId="737" xr:uid="{00000000-0005-0000-0000-0000B7020000}"/>
    <cellStyle name="60% - Accent6 2 48" xfId="738" xr:uid="{00000000-0005-0000-0000-0000B8020000}"/>
    <cellStyle name="60% - Accent6 2 49" xfId="739" xr:uid="{00000000-0005-0000-0000-0000B9020000}"/>
    <cellStyle name="60% - Accent6 2 5" xfId="740" xr:uid="{00000000-0005-0000-0000-0000BA020000}"/>
    <cellStyle name="60% - Accent6 2 50" xfId="741" xr:uid="{00000000-0005-0000-0000-0000BB020000}"/>
    <cellStyle name="60% - Accent6 2 51" xfId="742" xr:uid="{00000000-0005-0000-0000-0000BC020000}"/>
    <cellStyle name="60% - Accent6 2 52" xfId="743" xr:uid="{00000000-0005-0000-0000-0000BD020000}"/>
    <cellStyle name="60% - Accent6 2 53" xfId="744" xr:uid="{00000000-0005-0000-0000-0000BE020000}"/>
    <cellStyle name="60% - Accent6 2 54" xfId="745" xr:uid="{00000000-0005-0000-0000-0000BF020000}"/>
    <cellStyle name="60% - Accent6 2 55" xfId="746" xr:uid="{00000000-0005-0000-0000-0000C0020000}"/>
    <cellStyle name="60% - Accent6 2 56" xfId="747" xr:uid="{00000000-0005-0000-0000-0000C1020000}"/>
    <cellStyle name="60% - Accent6 2 57" xfId="748" xr:uid="{00000000-0005-0000-0000-0000C2020000}"/>
    <cellStyle name="60% - Accent6 2 58" xfId="749" xr:uid="{00000000-0005-0000-0000-0000C3020000}"/>
    <cellStyle name="60% - Accent6 2 59" xfId="750" xr:uid="{00000000-0005-0000-0000-0000C4020000}"/>
    <cellStyle name="60% - Accent6 2 6" xfId="751" xr:uid="{00000000-0005-0000-0000-0000C5020000}"/>
    <cellStyle name="60% - Accent6 2 60" xfId="752" xr:uid="{00000000-0005-0000-0000-0000C6020000}"/>
    <cellStyle name="60% - Accent6 2 61" xfId="753" xr:uid="{00000000-0005-0000-0000-0000C7020000}"/>
    <cellStyle name="60% - Accent6 2 62" xfId="754" xr:uid="{00000000-0005-0000-0000-0000C8020000}"/>
    <cellStyle name="60% - Accent6 2 63" xfId="755" xr:uid="{00000000-0005-0000-0000-0000C9020000}"/>
    <cellStyle name="60% - Accent6 2 64" xfId="756" xr:uid="{00000000-0005-0000-0000-0000CA020000}"/>
    <cellStyle name="60% - Accent6 2 65" xfId="757" xr:uid="{00000000-0005-0000-0000-0000CB020000}"/>
    <cellStyle name="60% - Accent6 2 66" xfId="758" xr:uid="{00000000-0005-0000-0000-0000CC020000}"/>
    <cellStyle name="60% - Accent6 2 67" xfId="759" xr:uid="{00000000-0005-0000-0000-0000CD020000}"/>
    <cellStyle name="60% - Accent6 2 68" xfId="760" xr:uid="{00000000-0005-0000-0000-0000CE020000}"/>
    <cellStyle name="60% - Accent6 2 69" xfId="761" xr:uid="{00000000-0005-0000-0000-0000CF020000}"/>
    <cellStyle name="60% - Accent6 2 7" xfId="762" xr:uid="{00000000-0005-0000-0000-0000D0020000}"/>
    <cellStyle name="60% - Accent6 2 70" xfId="763" xr:uid="{00000000-0005-0000-0000-0000D1020000}"/>
    <cellStyle name="60% - Accent6 2 71" xfId="764" xr:uid="{00000000-0005-0000-0000-0000D2020000}"/>
    <cellStyle name="60% - Accent6 2 72" xfId="765" xr:uid="{00000000-0005-0000-0000-0000D3020000}"/>
    <cellStyle name="60% - Accent6 2 73" xfId="766" xr:uid="{00000000-0005-0000-0000-0000D4020000}"/>
    <cellStyle name="60% - Accent6 2 74" xfId="767" xr:uid="{00000000-0005-0000-0000-0000D5020000}"/>
    <cellStyle name="60% - Accent6 2 75" xfId="768" xr:uid="{00000000-0005-0000-0000-0000D6020000}"/>
    <cellStyle name="60% - Accent6 2 76" xfId="769" xr:uid="{00000000-0005-0000-0000-0000D7020000}"/>
    <cellStyle name="60% - Accent6 2 77" xfId="770" xr:uid="{00000000-0005-0000-0000-0000D8020000}"/>
    <cellStyle name="60% - Accent6 2 78" xfId="771" xr:uid="{00000000-0005-0000-0000-0000D9020000}"/>
    <cellStyle name="60% - Accent6 2 79" xfId="772" xr:uid="{00000000-0005-0000-0000-0000DA020000}"/>
    <cellStyle name="60% - Accent6 2 8" xfId="773" xr:uid="{00000000-0005-0000-0000-0000DB020000}"/>
    <cellStyle name="60% - Accent6 2 80" xfId="774" xr:uid="{00000000-0005-0000-0000-0000DC020000}"/>
    <cellStyle name="60% - Accent6 2 81" xfId="775" xr:uid="{00000000-0005-0000-0000-0000DD020000}"/>
    <cellStyle name="60% - Accent6 2 82" xfId="776" xr:uid="{00000000-0005-0000-0000-0000DE020000}"/>
    <cellStyle name="60% - Accent6 2 83" xfId="777" xr:uid="{00000000-0005-0000-0000-0000DF020000}"/>
    <cellStyle name="60% - Accent6 2 84" xfId="778" xr:uid="{00000000-0005-0000-0000-0000E0020000}"/>
    <cellStyle name="60% - Accent6 2 85" xfId="779" xr:uid="{00000000-0005-0000-0000-0000E1020000}"/>
    <cellStyle name="60% - Accent6 2 86" xfId="780" xr:uid="{00000000-0005-0000-0000-0000E2020000}"/>
    <cellStyle name="60% - Accent6 2 87" xfId="781" xr:uid="{00000000-0005-0000-0000-0000E3020000}"/>
    <cellStyle name="60% - Accent6 2 88" xfId="782" xr:uid="{00000000-0005-0000-0000-0000E4020000}"/>
    <cellStyle name="60% - Accent6 2 89" xfId="783" xr:uid="{00000000-0005-0000-0000-0000E5020000}"/>
    <cellStyle name="60% - Accent6 2 9" xfId="784" xr:uid="{00000000-0005-0000-0000-0000E6020000}"/>
    <cellStyle name="60% - Accent6 2 90" xfId="785" xr:uid="{00000000-0005-0000-0000-0000E7020000}"/>
    <cellStyle name="60% - Accent6 2 91" xfId="786" xr:uid="{00000000-0005-0000-0000-0000E8020000}"/>
    <cellStyle name="60% - Accent6 2 92" xfId="3080" xr:uid="{00000000-0005-0000-0000-0000E9020000}"/>
    <cellStyle name="60% - Accent6 2 93" xfId="3082" xr:uid="{00000000-0005-0000-0000-0000EA020000}"/>
    <cellStyle name="60% - Accent6 2 94" xfId="3111" xr:uid="{00000000-0005-0000-0000-0000EB020000}"/>
    <cellStyle name="60% - Accent6 2 95" xfId="3196" xr:uid="{00000000-0005-0000-0000-0000EC020000}"/>
    <cellStyle name="60% - Accent6 2 96" xfId="3062" xr:uid="{00000000-0005-0000-0000-0000ED020000}"/>
    <cellStyle name="60% - Accent6 2 97" xfId="3171" xr:uid="{00000000-0005-0000-0000-0000EE020000}"/>
    <cellStyle name="60% - Accent6 2 98" xfId="3085" xr:uid="{00000000-0005-0000-0000-0000EF020000}"/>
    <cellStyle name="60% - Accent6 2 99" xfId="3206" xr:uid="{00000000-0005-0000-0000-0000F0020000}"/>
    <cellStyle name="60% - Accent6 20" xfId="179" xr:uid="{00000000-0005-0000-0000-0000F1020000}"/>
    <cellStyle name="60% - Accent6 21" xfId="187" xr:uid="{00000000-0005-0000-0000-0000F2020000}"/>
    <cellStyle name="60% - Accent6 3" xfId="56" xr:uid="{00000000-0005-0000-0000-0000F3020000}"/>
    <cellStyle name="60% - Accent6 4" xfId="49" xr:uid="{00000000-0005-0000-0000-0000F4020000}"/>
    <cellStyle name="60% - Accent6 5" xfId="62" xr:uid="{00000000-0005-0000-0000-0000F5020000}"/>
    <cellStyle name="60% - Accent6 6" xfId="43" xr:uid="{00000000-0005-0000-0000-0000F6020000}"/>
    <cellStyle name="60% - Accent6 7" xfId="68" xr:uid="{00000000-0005-0000-0000-0000F7020000}"/>
    <cellStyle name="60% - Accent6 8" xfId="103" xr:uid="{00000000-0005-0000-0000-0000F8020000}"/>
    <cellStyle name="60% - Accent6 9" xfId="104" xr:uid="{00000000-0005-0000-0000-0000F9020000}"/>
    <cellStyle name="Accent1" xfId="18" builtinId="29" customBuiltin="1"/>
    <cellStyle name="Accent1 2" xfId="787" xr:uid="{00000000-0005-0000-0000-0000FB020000}"/>
    <cellStyle name="Accent1 2 2" xfId="788" xr:uid="{00000000-0005-0000-0000-0000FC020000}"/>
    <cellStyle name="Accent2" xfId="21" builtinId="33" customBuiltin="1"/>
    <cellStyle name="Accent2 2" xfId="789" xr:uid="{00000000-0005-0000-0000-0000FE020000}"/>
    <cellStyle name="Accent2 2 2" xfId="790" xr:uid="{00000000-0005-0000-0000-0000FF020000}"/>
    <cellStyle name="Accent3" xfId="24" builtinId="37" customBuiltin="1"/>
    <cellStyle name="Accent3 2" xfId="791" xr:uid="{00000000-0005-0000-0000-000001030000}"/>
    <cellStyle name="Accent3 2 2" xfId="792" xr:uid="{00000000-0005-0000-0000-000002030000}"/>
    <cellStyle name="Accent4" xfId="27" builtinId="41" customBuiltin="1"/>
    <cellStyle name="Accent4 2" xfId="793" xr:uid="{00000000-0005-0000-0000-000004030000}"/>
    <cellStyle name="Accent4 2 2" xfId="794" xr:uid="{00000000-0005-0000-0000-000005030000}"/>
    <cellStyle name="Accent5" xfId="30" builtinId="45" customBuiltin="1"/>
    <cellStyle name="Accent5 2" xfId="795" xr:uid="{00000000-0005-0000-0000-000007030000}"/>
    <cellStyle name="Accent5 2 2" xfId="796" xr:uid="{00000000-0005-0000-0000-000008030000}"/>
    <cellStyle name="Accent6" xfId="33" builtinId="49" customBuiltin="1"/>
    <cellStyle name="Accent6 2" xfId="797" xr:uid="{00000000-0005-0000-0000-00000A030000}"/>
    <cellStyle name="Accent6 2 2" xfId="798" xr:uid="{00000000-0005-0000-0000-00000B030000}"/>
    <cellStyle name="Bad" xfId="8" builtinId="27" customBuiltin="1"/>
    <cellStyle name="Bad 2" xfId="799" xr:uid="{00000000-0005-0000-0000-00000D030000}"/>
    <cellStyle name="Bad 2 2" xfId="800" xr:uid="{00000000-0005-0000-0000-00000E030000}"/>
    <cellStyle name="Calculation" xfId="11" builtinId="22" customBuiltin="1"/>
    <cellStyle name="Calculation 2" xfId="801" xr:uid="{00000000-0005-0000-0000-000010030000}"/>
    <cellStyle name="Calculation 2 2" xfId="802" xr:uid="{00000000-0005-0000-0000-000011030000}"/>
    <cellStyle name="Check Cell" xfId="13" builtinId="23" customBuiltin="1"/>
    <cellStyle name="Check Cell 2" xfId="803" xr:uid="{00000000-0005-0000-0000-000013030000}"/>
    <cellStyle name="Check Cell 2 2" xfId="804" xr:uid="{00000000-0005-0000-0000-000014030000}"/>
    <cellStyle name="Comma 2" xfId="2" xr:uid="{00000000-0005-0000-0000-000016030000}"/>
    <cellStyle name="Comma 2 10" xfId="806" xr:uid="{00000000-0005-0000-0000-000017030000}"/>
    <cellStyle name="Comma 2 10 2" xfId="807" xr:uid="{00000000-0005-0000-0000-000018030000}"/>
    <cellStyle name="Comma 2 10 3" xfId="808" xr:uid="{00000000-0005-0000-0000-000019030000}"/>
    <cellStyle name="Comma 2 11" xfId="809" xr:uid="{00000000-0005-0000-0000-00001A030000}"/>
    <cellStyle name="Comma 2 11 2" xfId="810" xr:uid="{00000000-0005-0000-0000-00001B030000}"/>
    <cellStyle name="Comma 2 11 3" xfId="811" xr:uid="{00000000-0005-0000-0000-00001C030000}"/>
    <cellStyle name="Comma 2 12" xfId="812" xr:uid="{00000000-0005-0000-0000-00001D030000}"/>
    <cellStyle name="Comma 2 13" xfId="813" xr:uid="{00000000-0005-0000-0000-00001E030000}"/>
    <cellStyle name="Comma 2 14" xfId="3333" xr:uid="{00000000-0005-0000-0000-00001F030000}"/>
    <cellStyle name="Comma 2 15" xfId="3339" xr:uid="{00000000-0005-0000-0000-000020030000}"/>
    <cellStyle name="Comma 2 16" xfId="3334" xr:uid="{00000000-0005-0000-0000-000021030000}"/>
    <cellStyle name="Comma 2 17" xfId="3338" xr:uid="{00000000-0005-0000-0000-000022030000}"/>
    <cellStyle name="Comma 2 18" xfId="3335" xr:uid="{00000000-0005-0000-0000-000023030000}"/>
    <cellStyle name="Comma 2 19" xfId="3337" xr:uid="{00000000-0005-0000-0000-000024030000}"/>
    <cellStyle name="Comma 2 2" xfId="805" xr:uid="{00000000-0005-0000-0000-000025030000}"/>
    <cellStyle name="Comma 2 2 10" xfId="814" xr:uid="{00000000-0005-0000-0000-000026030000}"/>
    <cellStyle name="Comma 2 2 10 2" xfId="815" xr:uid="{00000000-0005-0000-0000-000027030000}"/>
    <cellStyle name="Comma 2 2 10 3" xfId="816" xr:uid="{00000000-0005-0000-0000-000028030000}"/>
    <cellStyle name="Comma 2 2 11" xfId="817" xr:uid="{00000000-0005-0000-0000-000029030000}"/>
    <cellStyle name="Comma 2 2 12" xfId="818" xr:uid="{00000000-0005-0000-0000-00002A030000}"/>
    <cellStyle name="Comma 2 2 2" xfId="819" xr:uid="{00000000-0005-0000-0000-00002B030000}"/>
    <cellStyle name="Comma 2 2 2 10" xfId="820" xr:uid="{00000000-0005-0000-0000-00002C030000}"/>
    <cellStyle name="Comma 2 2 2 11" xfId="821" xr:uid="{00000000-0005-0000-0000-00002D030000}"/>
    <cellStyle name="Comma 2 2 2 2" xfId="822" xr:uid="{00000000-0005-0000-0000-00002E030000}"/>
    <cellStyle name="Comma 2 2 2 2 10" xfId="823" xr:uid="{00000000-0005-0000-0000-00002F030000}"/>
    <cellStyle name="Comma 2 2 2 2 2" xfId="824" xr:uid="{00000000-0005-0000-0000-000030030000}"/>
    <cellStyle name="Comma 2 2 2 2 2 2" xfId="825" xr:uid="{00000000-0005-0000-0000-000031030000}"/>
    <cellStyle name="Comma 2 2 2 2 2 2 2" xfId="826" xr:uid="{00000000-0005-0000-0000-000032030000}"/>
    <cellStyle name="Comma 2 2 2 2 2 2 3" xfId="827" xr:uid="{00000000-0005-0000-0000-000033030000}"/>
    <cellStyle name="Comma 2 2 2 2 2 3" xfId="828" xr:uid="{00000000-0005-0000-0000-000034030000}"/>
    <cellStyle name="Comma 2 2 2 2 2 3 2" xfId="829" xr:uid="{00000000-0005-0000-0000-000035030000}"/>
    <cellStyle name="Comma 2 2 2 2 2 3 3" xfId="830" xr:uid="{00000000-0005-0000-0000-000036030000}"/>
    <cellStyle name="Comma 2 2 2 2 2 4" xfId="831" xr:uid="{00000000-0005-0000-0000-000037030000}"/>
    <cellStyle name="Comma 2 2 2 2 2 4 2" xfId="832" xr:uid="{00000000-0005-0000-0000-000038030000}"/>
    <cellStyle name="Comma 2 2 2 2 2 4 3" xfId="833" xr:uid="{00000000-0005-0000-0000-000039030000}"/>
    <cellStyle name="Comma 2 2 2 2 2 5" xfId="834" xr:uid="{00000000-0005-0000-0000-00003A030000}"/>
    <cellStyle name="Comma 2 2 2 2 2 5 2" xfId="835" xr:uid="{00000000-0005-0000-0000-00003B030000}"/>
    <cellStyle name="Comma 2 2 2 2 2 5 3" xfId="836" xr:uid="{00000000-0005-0000-0000-00003C030000}"/>
    <cellStyle name="Comma 2 2 2 2 2 6" xfId="837" xr:uid="{00000000-0005-0000-0000-00003D030000}"/>
    <cellStyle name="Comma 2 2 2 2 2 7" xfId="838" xr:uid="{00000000-0005-0000-0000-00003E030000}"/>
    <cellStyle name="Comma 2 2 2 2 3" xfId="839" xr:uid="{00000000-0005-0000-0000-00003F030000}"/>
    <cellStyle name="Comma 2 2 2 2 3 2" xfId="840" xr:uid="{00000000-0005-0000-0000-000040030000}"/>
    <cellStyle name="Comma 2 2 2 2 3 2 2" xfId="841" xr:uid="{00000000-0005-0000-0000-000041030000}"/>
    <cellStyle name="Comma 2 2 2 2 3 2 3" xfId="842" xr:uid="{00000000-0005-0000-0000-000042030000}"/>
    <cellStyle name="Comma 2 2 2 2 3 3" xfId="843" xr:uid="{00000000-0005-0000-0000-000043030000}"/>
    <cellStyle name="Comma 2 2 2 2 3 3 2" xfId="844" xr:uid="{00000000-0005-0000-0000-000044030000}"/>
    <cellStyle name="Comma 2 2 2 2 3 3 3" xfId="845" xr:uid="{00000000-0005-0000-0000-000045030000}"/>
    <cellStyle name="Comma 2 2 2 2 3 4" xfId="846" xr:uid="{00000000-0005-0000-0000-000046030000}"/>
    <cellStyle name="Comma 2 2 2 2 3 4 2" xfId="847" xr:uid="{00000000-0005-0000-0000-000047030000}"/>
    <cellStyle name="Comma 2 2 2 2 3 4 3" xfId="848" xr:uid="{00000000-0005-0000-0000-000048030000}"/>
    <cellStyle name="Comma 2 2 2 2 3 5" xfId="849" xr:uid="{00000000-0005-0000-0000-000049030000}"/>
    <cellStyle name="Comma 2 2 2 2 3 5 2" xfId="850" xr:uid="{00000000-0005-0000-0000-00004A030000}"/>
    <cellStyle name="Comma 2 2 2 2 3 5 3" xfId="851" xr:uid="{00000000-0005-0000-0000-00004B030000}"/>
    <cellStyle name="Comma 2 2 2 2 3 6" xfId="852" xr:uid="{00000000-0005-0000-0000-00004C030000}"/>
    <cellStyle name="Comma 2 2 2 2 3 6 2" xfId="853" xr:uid="{00000000-0005-0000-0000-00004D030000}"/>
    <cellStyle name="Comma 2 2 2 2 3 6 3" xfId="854" xr:uid="{00000000-0005-0000-0000-00004E030000}"/>
    <cellStyle name="Comma 2 2 2 2 3 7" xfId="855" xr:uid="{00000000-0005-0000-0000-00004F030000}"/>
    <cellStyle name="Comma 2 2 2 2 3 8" xfId="856" xr:uid="{00000000-0005-0000-0000-000050030000}"/>
    <cellStyle name="Comma 2 2 2 2 4" xfId="857" xr:uid="{00000000-0005-0000-0000-000051030000}"/>
    <cellStyle name="Comma 2 2 2 2 4 2" xfId="858" xr:uid="{00000000-0005-0000-0000-000052030000}"/>
    <cellStyle name="Comma 2 2 2 2 4 2 2" xfId="859" xr:uid="{00000000-0005-0000-0000-000053030000}"/>
    <cellStyle name="Comma 2 2 2 2 4 2 3" xfId="860" xr:uid="{00000000-0005-0000-0000-000054030000}"/>
    <cellStyle name="Comma 2 2 2 2 4 3" xfId="861" xr:uid="{00000000-0005-0000-0000-000055030000}"/>
    <cellStyle name="Comma 2 2 2 2 4 3 2" xfId="862" xr:uid="{00000000-0005-0000-0000-000056030000}"/>
    <cellStyle name="Comma 2 2 2 2 4 3 3" xfId="863" xr:uid="{00000000-0005-0000-0000-000057030000}"/>
    <cellStyle name="Comma 2 2 2 2 4 4" xfId="864" xr:uid="{00000000-0005-0000-0000-000058030000}"/>
    <cellStyle name="Comma 2 2 2 2 4 4 2" xfId="865" xr:uid="{00000000-0005-0000-0000-000059030000}"/>
    <cellStyle name="Comma 2 2 2 2 4 4 3" xfId="866" xr:uid="{00000000-0005-0000-0000-00005A030000}"/>
    <cellStyle name="Comma 2 2 2 2 4 5" xfId="867" xr:uid="{00000000-0005-0000-0000-00005B030000}"/>
    <cellStyle name="Comma 2 2 2 2 4 5 2" xfId="868" xr:uid="{00000000-0005-0000-0000-00005C030000}"/>
    <cellStyle name="Comma 2 2 2 2 4 5 3" xfId="869" xr:uid="{00000000-0005-0000-0000-00005D030000}"/>
    <cellStyle name="Comma 2 2 2 2 4 6" xfId="870" xr:uid="{00000000-0005-0000-0000-00005E030000}"/>
    <cellStyle name="Comma 2 2 2 2 4 7" xfId="871" xr:uid="{00000000-0005-0000-0000-00005F030000}"/>
    <cellStyle name="Comma 2 2 2 2 5" xfId="872" xr:uid="{00000000-0005-0000-0000-000060030000}"/>
    <cellStyle name="Comma 2 2 2 2 5 2" xfId="873" xr:uid="{00000000-0005-0000-0000-000061030000}"/>
    <cellStyle name="Comma 2 2 2 2 5 3" xfId="874" xr:uid="{00000000-0005-0000-0000-000062030000}"/>
    <cellStyle name="Comma 2 2 2 2 6" xfId="875" xr:uid="{00000000-0005-0000-0000-000063030000}"/>
    <cellStyle name="Comma 2 2 2 2 6 2" xfId="876" xr:uid="{00000000-0005-0000-0000-000064030000}"/>
    <cellStyle name="Comma 2 2 2 2 6 3" xfId="877" xr:uid="{00000000-0005-0000-0000-000065030000}"/>
    <cellStyle name="Comma 2 2 2 2 7" xfId="878" xr:uid="{00000000-0005-0000-0000-000066030000}"/>
    <cellStyle name="Comma 2 2 2 2 7 2" xfId="879" xr:uid="{00000000-0005-0000-0000-000067030000}"/>
    <cellStyle name="Comma 2 2 2 2 7 3" xfId="880" xr:uid="{00000000-0005-0000-0000-000068030000}"/>
    <cellStyle name="Comma 2 2 2 2 8" xfId="881" xr:uid="{00000000-0005-0000-0000-000069030000}"/>
    <cellStyle name="Comma 2 2 2 2 8 2" xfId="882" xr:uid="{00000000-0005-0000-0000-00006A030000}"/>
    <cellStyle name="Comma 2 2 2 2 8 3" xfId="883" xr:uid="{00000000-0005-0000-0000-00006B030000}"/>
    <cellStyle name="Comma 2 2 2 2 9" xfId="884" xr:uid="{00000000-0005-0000-0000-00006C030000}"/>
    <cellStyle name="Comma 2 2 2 3" xfId="885" xr:uid="{00000000-0005-0000-0000-00006D030000}"/>
    <cellStyle name="Comma 2 2 2 3 2" xfId="886" xr:uid="{00000000-0005-0000-0000-00006E030000}"/>
    <cellStyle name="Comma 2 2 2 3 2 2" xfId="887" xr:uid="{00000000-0005-0000-0000-00006F030000}"/>
    <cellStyle name="Comma 2 2 2 3 2 3" xfId="888" xr:uid="{00000000-0005-0000-0000-000070030000}"/>
    <cellStyle name="Comma 2 2 2 3 3" xfId="889" xr:uid="{00000000-0005-0000-0000-000071030000}"/>
    <cellStyle name="Comma 2 2 2 3 3 2" xfId="890" xr:uid="{00000000-0005-0000-0000-000072030000}"/>
    <cellStyle name="Comma 2 2 2 3 3 3" xfId="891" xr:uid="{00000000-0005-0000-0000-000073030000}"/>
    <cellStyle name="Comma 2 2 2 3 4" xfId="892" xr:uid="{00000000-0005-0000-0000-000074030000}"/>
    <cellStyle name="Comma 2 2 2 3 4 2" xfId="893" xr:uid="{00000000-0005-0000-0000-000075030000}"/>
    <cellStyle name="Comma 2 2 2 3 4 3" xfId="894" xr:uid="{00000000-0005-0000-0000-000076030000}"/>
    <cellStyle name="Comma 2 2 2 3 5" xfId="895" xr:uid="{00000000-0005-0000-0000-000077030000}"/>
    <cellStyle name="Comma 2 2 2 3 5 2" xfId="896" xr:uid="{00000000-0005-0000-0000-000078030000}"/>
    <cellStyle name="Comma 2 2 2 3 5 3" xfId="897" xr:uid="{00000000-0005-0000-0000-000079030000}"/>
    <cellStyle name="Comma 2 2 2 3 6" xfId="898" xr:uid="{00000000-0005-0000-0000-00007A030000}"/>
    <cellStyle name="Comma 2 2 2 3 7" xfId="899" xr:uid="{00000000-0005-0000-0000-00007B030000}"/>
    <cellStyle name="Comma 2 2 2 4" xfId="900" xr:uid="{00000000-0005-0000-0000-00007C030000}"/>
    <cellStyle name="Comma 2 2 2 4 2" xfId="901" xr:uid="{00000000-0005-0000-0000-00007D030000}"/>
    <cellStyle name="Comma 2 2 2 4 2 2" xfId="902" xr:uid="{00000000-0005-0000-0000-00007E030000}"/>
    <cellStyle name="Comma 2 2 2 4 2 3" xfId="903" xr:uid="{00000000-0005-0000-0000-00007F030000}"/>
    <cellStyle name="Comma 2 2 2 4 3" xfId="904" xr:uid="{00000000-0005-0000-0000-000080030000}"/>
    <cellStyle name="Comma 2 2 2 4 3 2" xfId="905" xr:uid="{00000000-0005-0000-0000-000081030000}"/>
    <cellStyle name="Comma 2 2 2 4 3 3" xfId="906" xr:uid="{00000000-0005-0000-0000-000082030000}"/>
    <cellStyle name="Comma 2 2 2 4 4" xfId="907" xr:uid="{00000000-0005-0000-0000-000083030000}"/>
    <cellStyle name="Comma 2 2 2 4 4 2" xfId="908" xr:uid="{00000000-0005-0000-0000-000084030000}"/>
    <cellStyle name="Comma 2 2 2 4 4 3" xfId="909" xr:uid="{00000000-0005-0000-0000-000085030000}"/>
    <cellStyle name="Comma 2 2 2 4 5" xfId="910" xr:uid="{00000000-0005-0000-0000-000086030000}"/>
    <cellStyle name="Comma 2 2 2 4 5 2" xfId="911" xr:uid="{00000000-0005-0000-0000-000087030000}"/>
    <cellStyle name="Comma 2 2 2 4 5 3" xfId="912" xr:uid="{00000000-0005-0000-0000-000088030000}"/>
    <cellStyle name="Comma 2 2 2 4 6" xfId="913" xr:uid="{00000000-0005-0000-0000-000089030000}"/>
    <cellStyle name="Comma 2 2 2 4 6 2" xfId="914" xr:uid="{00000000-0005-0000-0000-00008A030000}"/>
    <cellStyle name="Comma 2 2 2 4 6 3" xfId="915" xr:uid="{00000000-0005-0000-0000-00008B030000}"/>
    <cellStyle name="Comma 2 2 2 4 7" xfId="916" xr:uid="{00000000-0005-0000-0000-00008C030000}"/>
    <cellStyle name="Comma 2 2 2 4 8" xfId="917" xr:uid="{00000000-0005-0000-0000-00008D030000}"/>
    <cellStyle name="Comma 2 2 2 5" xfId="918" xr:uid="{00000000-0005-0000-0000-00008E030000}"/>
    <cellStyle name="Comma 2 2 2 5 2" xfId="919" xr:uid="{00000000-0005-0000-0000-00008F030000}"/>
    <cellStyle name="Comma 2 2 2 5 2 2" xfId="920" xr:uid="{00000000-0005-0000-0000-000090030000}"/>
    <cellStyle name="Comma 2 2 2 5 2 3" xfId="921" xr:uid="{00000000-0005-0000-0000-000091030000}"/>
    <cellStyle name="Comma 2 2 2 5 3" xfId="922" xr:uid="{00000000-0005-0000-0000-000092030000}"/>
    <cellStyle name="Comma 2 2 2 5 3 2" xfId="923" xr:uid="{00000000-0005-0000-0000-000093030000}"/>
    <cellStyle name="Comma 2 2 2 5 3 3" xfId="924" xr:uid="{00000000-0005-0000-0000-000094030000}"/>
    <cellStyle name="Comma 2 2 2 5 4" xfId="925" xr:uid="{00000000-0005-0000-0000-000095030000}"/>
    <cellStyle name="Comma 2 2 2 5 4 2" xfId="926" xr:uid="{00000000-0005-0000-0000-000096030000}"/>
    <cellStyle name="Comma 2 2 2 5 4 3" xfId="927" xr:uid="{00000000-0005-0000-0000-000097030000}"/>
    <cellStyle name="Comma 2 2 2 5 5" xfId="928" xr:uid="{00000000-0005-0000-0000-000098030000}"/>
    <cellStyle name="Comma 2 2 2 5 5 2" xfId="929" xr:uid="{00000000-0005-0000-0000-000099030000}"/>
    <cellStyle name="Comma 2 2 2 5 5 3" xfId="930" xr:uid="{00000000-0005-0000-0000-00009A030000}"/>
    <cellStyle name="Comma 2 2 2 5 6" xfId="931" xr:uid="{00000000-0005-0000-0000-00009B030000}"/>
    <cellStyle name="Comma 2 2 2 5 7" xfId="932" xr:uid="{00000000-0005-0000-0000-00009C030000}"/>
    <cellStyle name="Comma 2 2 2 6" xfId="933" xr:uid="{00000000-0005-0000-0000-00009D030000}"/>
    <cellStyle name="Comma 2 2 2 6 2" xfId="934" xr:uid="{00000000-0005-0000-0000-00009E030000}"/>
    <cellStyle name="Comma 2 2 2 6 3" xfId="935" xr:uid="{00000000-0005-0000-0000-00009F030000}"/>
    <cellStyle name="Comma 2 2 2 7" xfId="936" xr:uid="{00000000-0005-0000-0000-0000A0030000}"/>
    <cellStyle name="Comma 2 2 2 7 2" xfId="937" xr:uid="{00000000-0005-0000-0000-0000A1030000}"/>
    <cellStyle name="Comma 2 2 2 7 3" xfId="938" xr:uid="{00000000-0005-0000-0000-0000A2030000}"/>
    <cellStyle name="Comma 2 2 2 8" xfId="939" xr:uid="{00000000-0005-0000-0000-0000A3030000}"/>
    <cellStyle name="Comma 2 2 2 8 2" xfId="940" xr:uid="{00000000-0005-0000-0000-0000A4030000}"/>
    <cellStyle name="Comma 2 2 2 8 3" xfId="941" xr:uid="{00000000-0005-0000-0000-0000A5030000}"/>
    <cellStyle name="Comma 2 2 2 9" xfId="942" xr:uid="{00000000-0005-0000-0000-0000A6030000}"/>
    <cellStyle name="Comma 2 2 2 9 2" xfId="943" xr:uid="{00000000-0005-0000-0000-0000A7030000}"/>
    <cellStyle name="Comma 2 2 2 9 3" xfId="944" xr:uid="{00000000-0005-0000-0000-0000A8030000}"/>
    <cellStyle name="Comma 2 2 3" xfId="945" xr:uid="{00000000-0005-0000-0000-0000A9030000}"/>
    <cellStyle name="Comma 2 2 3 10" xfId="946" xr:uid="{00000000-0005-0000-0000-0000AA030000}"/>
    <cellStyle name="Comma 2 2 3 2" xfId="947" xr:uid="{00000000-0005-0000-0000-0000AB030000}"/>
    <cellStyle name="Comma 2 2 3 2 2" xfId="948" xr:uid="{00000000-0005-0000-0000-0000AC030000}"/>
    <cellStyle name="Comma 2 2 3 2 2 2" xfId="949" xr:uid="{00000000-0005-0000-0000-0000AD030000}"/>
    <cellStyle name="Comma 2 2 3 2 2 3" xfId="950" xr:uid="{00000000-0005-0000-0000-0000AE030000}"/>
    <cellStyle name="Comma 2 2 3 2 3" xfId="951" xr:uid="{00000000-0005-0000-0000-0000AF030000}"/>
    <cellStyle name="Comma 2 2 3 2 3 2" xfId="952" xr:uid="{00000000-0005-0000-0000-0000B0030000}"/>
    <cellStyle name="Comma 2 2 3 2 3 3" xfId="953" xr:uid="{00000000-0005-0000-0000-0000B1030000}"/>
    <cellStyle name="Comma 2 2 3 2 4" xfId="954" xr:uid="{00000000-0005-0000-0000-0000B2030000}"/>
    <cellStyle name="Comma 2 2 3 2 4 2" xfId="955" xr:uid="{00000000-0005-0000-0000-0000B3030000}"/>
    <cellStyle name="Comma 2 2 3 2 4 3" xfId="956" xr:uid="{00000000-0005-0000-0000-0000B4030000}"/>
    <cellStyle name="Comma 2 2 3 2 5" xfId="957" xr:uid="{00000000-0005-0000-0000-0000B5030000}"/>
    <cellStyle name="Comma 2 2 3 2 5 2" xfId="958" xr:uid="{00000000-0005-0000-0000-0000B6030000}"/>
    <cellStyle name="Comma 2 2 3 2 5 3" xfId="959" xr:uid="{00000000-0005-0000-0000-0000B7030000}"/>
    <cellStyle name="Comma 2 2 3 2 6" xfId="960" xr:uid="{00000000-0005-0000-0000-0000B8030000}"/>
    <cellStyle name="Comma 2 2 3 2 7" xfId="961" xr:uid="{00000000-0005-0000-0000-0000B9030000}"/>
    <cellStyle name="Comma 2 2 3 3" xfId="962" xr:uid="{00000000-0005-0000-0000-0000BA030000}"/>
    <cellStyle name="Comma 2 2 3 3 2" xfId="963" xr:uid="{00000000-0005-0000-0000-0000BB030000}"/>
    <cellStyle name="Comma 2 2 3 3 2 2" xfId="964" xr:uid="{00000000-0005-0000-0000-0000BC030000}"/>
    <cellStyle name="Comma 2 2 3 3 2 3" xfId="965" xr:uid="{00000000-0005-0000-0000-0000BD030000}"/>
    <cellStyle name="Comma 2 2 3 3 3" xfId="966" xr:uid="{00000000-0005-0000-0000-0000BE030000}"/>
    <cellStyle name="Comma 2 2 3 3 3 2" xfId="967" xr:uid="{00000000-0005-0000-0000-0000BF030000}"/>
    <cellStyle name="Comma 2 2 3 3 3 3" xfId="968" xr:uid="{00000000-0005-0000-0000-0000C0030000}"/>
    <cellStyle name="Comma 2 2 3 3 4" xfId="969" xr:uid="{00000000-0005-0000-0000-0000C1030000}"/>
    <cellStyle name="Comma 2 2 3 3 4 2" xfId="970" xr:uid="{00000000-0005-0000-0000-0000C2030000}"/>
    <cellStyle name="Comma 2 2 3 3 4 3" xfId="971" xr:uid="{00000000-0005-0000-0000-0000C3030000}"/>
    <cellStyle name="Comma 2 2 3 3 5" xfId="972" xr:uid="{00000000-0005-0000-0000-0000C4030000}"/>
    <cellStyle name="Comma 2 2 3 3 5 2" xfId="973" xr:uid="{00000000-0005-0000-0000-0000C5030000}"/>
    <cellStyle name="Comma 2 2 3 3 5 3" xfId="974" xr:uid="{00000000-0005-0000-0000-0000C6030000}"/>
    <cellStyle name="Comma 2 2 3 3 6" xfId="975" xr:uid="{00000000-0005-0000-0000-0000C7030000}"/>
    <cellStyle name="Comma 2 2 3 3 6 2" xfId="976" xr:uid="{00000000-0005-0000-0000-0000C8030000}"/>
    <cellStyle name="Comma 2 2 3 3 6 3" xfId="977" xr:uid="{00000000-0005-0000-0000-0000C9030000}"/>
    <cellStyle name="Comma 2 2 3 3 7" xfId="978" xr:uid="{00000000-0005-0000-0000-0000CA030000}"/>
    <cellStyle name="Comma 2 2 3 3 8" xfId="979" xr:uid="{00000000-0005-0000-0000-0000CB030000}"/>
    <cellStyle name="Comma 2 2 3 4" xfId="980" xr:uid="{00000000-0005-0000-0000-0000CC030000}"/>
    <cellStyle name="Comma 2 2 3 4 2" xfId="981" xr:uid="{00000000-0005-0000-0000-0000CD030000}"/>
    <cellStyle name="Comma 2 2 3 4 2 2" xfId="982" xr:uid="{00000000-0005-0000-0000-0000CE030000}"/>
    <cellStyle name="Comma 2 2 3 4 2 3" xfId="983" xr:uid="{00000000-0005-0000-0000-0000CF030000}"/>
    <cellStyle name="Comma 2 2 3 4 3" xfId="984" xr:uid="{00000000-0005-0000-0000-0000D0030000}"/>
    <cellStyle name="Comma 2 2 3 4 3 2" xfId="985" xr:uid="{00000000-0005-0000-0000-0000D1030000}"/>
    <cellStyle name="Comma 2 2 3 4 3 3" xfId="986" xr:uid="{00000000-0005-0000-0000-0000D2030000}"/>
    <cellStyle name="Comma 2 2 3 4 4" xfId="987" xr:uid="{00000000-0005-0000-0000-0000D3030000}"/>
    <cellStyle name="Comma 2 2 3 4 4 2" xfId="988" xr:uid="{00000000-0005-0000-0000-0000D4030000}"/>
    <cellStyle name="Comma 2 2 3 4 4 3" xfId="989" xr:uid="{00000000-0005-0000-0000-0000D5030000}"/>
    <cellStyle name="Comma 2 2 3 4 5" xfId="990" xr:uid="{00000000-0005-0000-0000-0000D6030000}"/>
    <cellStyle name="Comma 2 2 3 4 5 2" xfId="991" xr:uid="{00000000-0005-0000-0000-0000D7030000}"/>
    <cellStyle name="Comma 2 2 3 4 5 3" xfId="992" xr:uid="{00000000-0005-0000-0000-0000D8030000}"/>
    <cellStyle name="Comma 2 2 3 4 6" xfId="993" xr:uid="{00000000-0005-0000-0000-0000D9030000}"/>
    <cellStyle name="Comma 2 2 3 4 7" xfId="994" xr:uid="{00000000-0005-0000-0000-0000DA030000}"/>
    <cellStyle name="Comma 2 2 3 5" xfId="995" xr:uid="{00000000-0005-0000-0000-0000DB030000}"/>
    <cellStyle name="Comma 2 2 3 5 2" xfId="996" xr:uid="{00000000-0005-0000-0000-0000DC030000}"/>
    <cellStyle name="Comma 2 2 3 5 3" xfId="997" xr:uid="{00000000-0005-0000-0000-0000DD030000}"/>
    <cellStyle name="Comma 2 2 3 6" xfId="998" xr:uid="{00000000-0005-0000-0000-0000DE030000}"/>
    <cellStyle name="Comma 2 2 3 6 2" xfId="999" xr:uid="{00000000-0005-0000-0000-0000DF030000}"/>
    <cellStyle name="Comma 2 2 3 6 3" xfId="1000" xr:uid="{00000000-0005-0000-0000-0000E0030000}"/>
    <cellStyle name="Comma 2 2 3 7" xfId="1001" xr:uid="{00000000-0005-0000-0000-0000E1030000}"/>
    <cellStyle name="Comma 2 2 3 7 2" xfId="1002" xr:uid="{00000000-0005-0000-0000-0000E2030000}"/>
    <cellStyle name="Comma 2 2 3 7 3" xfId="1003" xr:uid="{00000000-0005-0000-0000-0000E3030000}"/>
    <cellStyle name="Comma 2 2 3 8" xfId="1004" xr:uid="{00000000-0005-0000-0000-0000E4030000}"/>
    <cellStyle name="Comma 2 2 3 8 2" xfId="1005" xr:uid="{00000000-0005-0000-0000-0000E5030000}"/>
    <cellStyle name="Comma 2 2 3 8 3" xfId="1006" xr:uid="{00000000-0005-0000-0000-0000E6030000}"/>
    <cellStyle name="Comma 2 2 3 9" xfId="1007" xr:uid="{00000000-0005-0000-0000-0000E7030000}"/>
    <cellStyle name="Comma 2 2 4" xfId="1008" xr:uid="{00000000-0005-0000-0000-0000E8030000}"/>
    <cellStyle name="Comma 2 2 4 2" xfId="1009" xr:uid="{00000000-0005-0000-0000-0000E9030000}"/>
    <cellStyle name="Comma 2 2 4 2 2" xfId="1010" xr:uid="{00000000-0005-0000-0000-0000EA030000}"/>
    <cellStyle name="Comma 2 2 4 2 3" xfId="1011" xr:uid="{00000000-0005-0000-0000-0000EB030000}"/>
    <cellStyle name="Comma 2 2 4 3" xfId="1012" xr:uid="{00000000-0005-0000-0000-0000EC030000}"/>
    <cellStyle name="Comma 2 2 4 3 2" xfId="1013" xr:uid="{00000000-0005-0000-0000-0000ED030000}"/>
    <cellStyle name="Comma 2 2 4 3 3" xfId="1014" xr:uid="{00000000-0005-0000-0000-0000EE030000}"/>
    <cellStyle name="Comma 2 2 4 4" xfId="1015" xr:uid="{00000000-0005-0000-0000-0000EF030000}"/>
    <cellStyle name="Comma 2 2 4 4 2" xfId="1016" xr:uid="{00000000-0005-0000-0000-0000F0030000}"/>
    <cellStyle name="Comma 2 2 4 4 3" xfId="1017" xr:uid="{00000000-0005-0000-0000-0000F1030000}"/>
    <cellStyle name="Comma 2 2 4 5" xfId="1018" xr:uid="{00000000-0005-0000-0000-0000F2030000}"/>
    <cellStyle name="Comma 2 2 4 5 2" xfId="1019" xr:uid="{00000000-0005-0000-0000-0000F3030000}"/>
    <cellStyle name="Comma 2 2 4 5 3" xfId="1020" xr:uid="{00000000-0005-0000-0000-0000F4030000}"/>
    <cellStyle name="Comma 2 2 4 6" xfId="1021" xr:uid="{00000000-0005-0000-0000-0000F5030000}"/>
    <cellStyle name="Comma 2 2 4 7" xfId="1022" xr:uid="{00000000-0005-0000-0000-0000F6030000}"/>
    <cellStyle name="Comma 2 2 5" xfId="1023" xr:uid="{00000000-0005-0000-0000-0000F7030000}"/>
    <cellStyle name="Comma 2 2 5 2" xfId="1024" xr:uid="{00000000-0005-0000-0000-0000F8030000}"/>
    <cellStyle name="Comma 2 2 5 2 2" xfId="1025" xr:uid="{00000000-0005-0000-0000-0000F9030000}"/>
    <cellStyle name="Comma 2 2 5 2 3" xfId="1026" xr:uid="{00000000-0005-0000-0000-0000FA030000}"/>
    <cellStyle name="Comma 2 2 5 3" xfId="1027" xr:uid="{00000000-0005-0000-0000-0000FB030000}"/>
    <cellStyle name="Comma 2 2 5 3 2" xfId="1028" xr:uid="{00000000-0005-0000-0000-0000FC030000}"/>
    <cellStyle name="Comma 2 2 5 3 3" xfId="1029" xr:uid="{00000000-0005-0000-0000-0000FD030000}"/>
    <cellStyle name="Comma 2 2 5 4" xfId="1030" xr:uid="{00000000-0005-0000-0000-0000FE030000}"/>
    <cellStyle name="Comma 2 2 5 4 2" xfId="1031" xr:uid="{00000000-0005-0000-0000-0000FF030000}"/>
    <cellStyle name="Comma 2 2 5 4 3" xfId="1032" xr:uid="{00000000-0005-0000-0000-000000040000}"/>
    <cellStyle name="Comma 2 2 5 5" xfId="1033" xr:uid="{00000000-0005-0000-0000-000001040000}"/>
    <cellStyle name="Comma 2 2 5 5 2" xfId="1034" xr:uid="{00000000-0005-0000-0000-000002040000}"/>
    <cellStyle name="Comma 2 2 5 5 3" xfId="1035" xr:uid="{00000000-0005-0000-0000-000003040000}"/>
    <cellStyle name="Comma 2 2 5 6" xfId="1036" xr:uid="{00000000-0005-0000-0000-000004040000}"/>
    <cellStyle name="Comma 2 2 5 6 2" xfId="1037" xr:uid="{00000000-0005-0000-0000-000005040000}"/>
    <cellStyle name="Comma 2 2 5 6 3" xfId="1038" xr:uid="{00000000-0005-0000-0000-000006040000}"/>
    <cellStyle name="Comma 2 2 5 7" xfId="1039" xr:uid="{00000000-0005-0000-0000-000007040000}"/>
    <cellStyle name="Comma 2 2 5 8" xfId="1040" xr:uid="{00000000-0005-0000-0000-000008040000}"/>
    <cellStyle name="Comma 2 2 6" xfId="1041" xr:uid="{00000000-0005-0000-0000-000009040000}"/>
    <cellStyle name="Comma 2 2 6 2" xfId="1042" xr:uid="{00000000-0005-0000-0000-00000A040000}"/>
    <cellStyle name="Comma 2 2 6 2 2" xfId="1043" xr:uid="{00000000-0005-0000-0000-00000B040000}"/>
    <cellStyle name="Comma 2 2 6 2 3" xfId="1044" xr:uid="{00000000-0005-0000-0000-00000C040000}"/>
    <cellStyle name="Comma 2 2 6 3" xfId="1045" xr:uid="{00000000-0005-0000-0000-00000D040000}"/>
    <cellStyle name="Comma 2 2 6 3 2" xfId="1046" xr:uid="{00000000-0005-0000-0000-00000E040000}"/>
    <cellStyle name="Comma 2 2 6 3 3" xfId="1047" xr:uid="{00000000-0005-0000-0000-00000F040000}"/>
    <cellStyle name="Comma 2 2 6 4" xfId="1048" xr:uid="{00000000-0005-0000-0000-000010040000}"/>
    <cellStyle name="Comma 2 2 6 4 2" xfId="1049" xr:uid="{00000000-0005-0000-0000-000011040000}"/>
    <cellStyle name="Comma 2 2 6 4 3" xfId="1050" xr:uid="{00000000-0005-0000-0000-000012040000}"/>
    <cellStyle name="Comma 2 2 6 5" xfId="1051" xr:uid="{00000000-0005-0000-0000-000013040000}"/>
    <cellStyle name="Comma 2 2 6 5 2" xfId="1052" xr:uid="{00000000-0005-0000-0000-000014040000}"/>
    <cellStyle name="Comma 2 2 6 5 3" xfId="1053" xr:uid="{00000000-0005-0000-0000-000015040000}"/>
    <cellStyle name="Comma 2 2 6 6" xfId="1054" xr:uid="{00000000-0005-0000-0000-000016040000}"/>
    <cellStyle name="Comma 2 2 6 7" xfId="1055" xr:uid="{00000000-0005-0000-0000-000017040000}"/>
    <cellStyle name="Comma 2 2 7" xfId="1056" xr:uid="{00000000-0005-0000-0000-000018040000}"/>
    <cellStyle name="Comma 2 2 7 2" xfId="1057" xr:uid="{00000000-0005-0000-0000-000019040000}"/>
    <cellStyle name="Comma 2 2 7 3" xfId="1058" xr:uid="{00000000-0005-0000-0000-00001A040000}"/>
    <cellStyle name="Comma 2 2 8" xfId="1059" xr:uid="{00000000-0005-0000-0000-00001B040000}"/>
    <cellStyle name="Comma 2 2 8 2" xfId="1060" xr:uid="{00000000-0005-0000-0000-00001C040000}"/>
    <cellStyle name="Comma 2 2 8 3" xfId="1061" xr:uid="{00000000-0005-0000-0000-00001D040000}"/>
    <cellStyle name="Comma 2 2 9" xfId="1062" xr:uid="{00000000-0005-0000-0000-00001E040000}"/>
    <cellStyle name="Comma 2 2 9 2" xfId="1063" xr:uid="{00000000-0005-0000-0000-00001F040000}"/>
    <cellStyle name="Comma 2 2 9 3" xfId="1064" xr:uid="{00000000-0005-0000-0000-000020040000}"/>
    <cellStyle name="Comma 2 20" xfId="3336" xr:uid="{00000000-0005-0000-0000-000021040000}"/>
    <cellStyle name="Comma 2 21" xfId="36" xr:uid="{00000000-0005-0000-0000-000022040000}"/>
    <cellStyle name="Comma 2 3" xfId="1065" xr:uid="{00000000-0005-0000-0000-000023040000}"/>
    <cellStyle name="Comma 2 3 10" xfId="1066" xr:uid="{00000000-0005-0000-0000-000024040000}"/>
    <cellStyle name="Comma 2 3 11" xfId="1067" xr:uid="{00000000-0005-0000-0000-000025040000}"/>
    <cellStyle name="Comma 2 3 2" xfId="1068" xr:uid="{00000000-0005-0000-0000-000026040000}"/>
    <cellStyle name="Comma 2 3 2 10" xfId="1069" xr:uid="{00000000-0005-0000-0000-000027040000}"/>
    <cellStyle name="Comma 2 3 2 2" xfId="1070" xr:uid="{00000000-0005-0000-0000-000028040000}"/>
    <cellStyle name="Comma 2 3 2 2 2" xfId="1071" xr:uid="{00000000-0005-0000-0000-000029040000}"/>
    <cellStyle name="Comma 2 3 2 2 2 2" xfId="1072" xr:uid="{00000000-0005-0000-0000-00002A040000}"/>
    <cellStyle name="Comma 2 3 2 2 2 3" xfId="1073" xr:uid="{00000000-0005-0000-0000-00002B040000}"/>
    <cellStyle name="Comma 2 3 2 2 3" xfId="1074" xr:uid="{00000000-0005-0000-0000-00002C040000}"/>
    <cellStyle name="Comma 2 3 2 2 3 2" xfId="1075" xr:uid="{00000000-0005-0000-0000-00002D040000}"/>
    <cellStyle name="Comma 2 3 2 2 3 3" xfId="1076" xr:uid="{00000000-0005-0000-0000-00002E040000}"/>
    <cellStyle name="Comma 2 3 2 2 4" xfId="1077" xr:uid="{00000000-0005-0000-0000-00002F040000}"/>
    <cellStyle name="Comma 2 3 2 2 4 2" xfId="1078" xr:uid="{00000000-0005-0000-0000-000030040000}"/>
    <cellStyle name="Comma 2 3 2 2 4 3" xfId="1079" xr:uid="{00000000-0005-0000-0000-000031040000}"/>
    <cellStyle name="Comma 2 3 2 2 5" xfId="1080" xr:uid="{00000000-0005-0000-0000-000032040000}"/>
    <cellStyle name="Comma 2 3 2 2 5 2" xfId="1081" xr:uid="{00000000-0005-0000-0000-000033040000}"/>
    <cellStyle name="Comma 2 3 2 2 5 3" xfId="1082" xr:uid="{00000000-0005-0000-0000-000034040000}"/>
    <cellStyle name="Comma 2 3 2 2 6" xfId="1083" xr:uid="{00000000-0005-0000-0000-000035040000}"/>
    <cellStyle name="Comma 2 3 2 2 7" xfId="1084" xr:uid="{00000000-0005-0000-0000-000036040000}"/>
    <cellStyle name="Comma 2 3 2 3" xfId="1085" xr:uid="{00000000-0005-0000-0000-000037040000}"/>
    <cellStyle name="Comma 2 3 2 3 2" xfId="1086" xr:uid="{00000000-0005-0000-0000-000038040000}"/>
    <cellStyle name="Comma 2 3 2 3 2 2" xfId="1087" xr:uid="{00000000-0005-0000-0000-000039040000}"/>
    <cellStyle name="Comma 2 3 2 3 2 3" xfId="1088" xr:uid="{00000000-0005-0000-0000-00003A040000}"/>
    <cellStyle name="Comma 2 3 2 3 3" xfId="1089" xr:uid="{00000000-0005-0000-0000-00003B040000}"/>
    <cellStyle name="Comma 2 3 2 3 3 2" xfId="1090" xr:uid="{00000000-0005-0000-0000-00003C040000}"/>
    <cellStyle name="Comma 2 3 2 3 3 3" xfId="1091" xr:uid="{00000000-0005-0000-0000-00003D040000}"/>
    <cellStyle name="Comma 2 3 2 3 4" xfId="1092" xr:uid="{00000000-0005-0000-0000-00003E040000}"/>
    <cellStyle name="Comma 2 3 2 3 4 2" xfId="1093" xr:uid="{00000000-0005-0000-0000-00003F040000}"/>
    <cellStyle name="Comma 2 3 2 3 4 3" xfId="1094" xr:uid="{00000000-0005-0000-0000-000040040000}"/>
    <cellStyle name="Comma 2 3 2 3 5" xfId="1095" xr:uid="{00000000-0005-0000-0000-000041040000}"/>
    <cellStyle name="Comma 2 3 2 3 5 2" xfId="1096" xr:uid="{00000000-0005-0000-0000-000042040000}"/>
    <cellStyle name="Comma 2 3 2 3 5 3" xfId="1097" xr:uid="{00000000-0005-0000-0000-000043040000}"/>
    <cellStyle name="Comma 2 3 2 3 6" xfId="1098" xr:uid="{00000000-0005-0000-0000-000044040000}"/>
    <cellStyle name="Comma 2 3 2 3 6 2" xfId="1099" xr:uid="{00000000-0005-0000-0000-000045040000}"/>
    <cellStyle name="Comma 2 3 2 3 6 3" xfId="1100" xr:uid="{00000000-0005-0000-0000-000046040000}"/>
    <cellStyle name="Comma 2 3 2 3 7" xfId="1101" xr:uid="{00000000-0005-0000-0000-000047040000}"/>
    <cellStyle name="Comma 2 3 2 3 8" xfId="1102" xr:uid="{00000000-0005-0000-0000-000048040000}"/>
    <cellStyle name="Comma 2 3 2 4" xfId="1103" xr:uid="{00000000-0005-0000-0000-000049040000}"/>
    <cellStyle name="Comma 2 3 2 4 2" xfId="1104" xr:uid="{00000000-0005-0000-0000-00004A040000}"/>
    <cellStyle name="Comma 2 3 2 4 2 2" xfId="1105" xr:uid="{00000000-0005-0000-0000-00004B040000}"/>
    <cellStyle name="Comma 2 3 2 4 2 3" xfId="1106" xr:uid="{00000000-0005-0000-0000-00004C040000}"/>
    <cellStyle name="Comma 2 3 2 4 3" xfId="1107" xr:uid="{00000000-0005-0000-0000-00004D040000}"/>
    <cellStyle name="Comma 2 3 2 4 3 2" xfId="1108" xr:uid="{00000000-0005-0000-0000-00004E040000}"/>
    <cellStyle name="Comma 2 3 2 4 3 3" xfId="1109" xr:uid="{00000000-0005-0000-0000-00004F040000}"/>
    <cellStyle name="Comma 2 3 2 4 4" xfId="1110" xr:uid="{00000000-0005-0000-0000-000050040000}"/>
    <cellStyle name="Comma 2 3 2 4 4 2" xfId="1111" xr:uid="{00000000-0005-0000-0000-000051040000}"/>
    <cellStyle name="Comma 2 3 2 4 4 3" xfId="1112" xr:uid="{00000000-0005-0000-0000-000052040000}"/>
    <cellStyle name="Comma 2 3 2 4 5" xfId="1113" xr:uid="{00000000-0005-0000-0000-000053040000}"/>
    <cellStyle name="Comma 2 3 2 4 5 2" xfId="1114" xr:uid="{00000000-0005-0000-0000-000054040000}"/>
    <cellStyle name="Comma 2 3 2 4 5 3" xfId="1115" xr:uid="{00000000-0005-0000-0000-000055040000}"/>
    <cellStyle name="Comma 2 3 2 4 6" xfId="1116" xr:uid="{00000000-0005-0000-0000-000056040000}"/>
    <cellStyle name="Comma 2 3 2 4 7" xfId="1117" xr:uid="{00000000-0005-0000-0000-000057040000}"/>
    <cellStyle name="Comma 2 3 2 5" xfId="1118" xr:uid="{00000000-0005-0000-0000-000058040000}"/>
    <cellStyle name="Comma 2 3 2 5 2" xfId="1119" xr:uid="{00000000-0005-0000-0000-000059040000}"/>
    <cellStyle name="Comma 2 3 2 5 3" xfId="1120" xr:uid="{00000000-0005-0000-0000-00005A040000}"/>
    <cellStyle name="Comma 2 3 2 6" xfId="1121" xr:uid="{00000000-0005-0000-0000-00005B040000}"/>
    <cellStyle name="Comma 2 3 2 6 2" xfId="1122" xr:uid="{00000000-0005-0000-0000-00005C040000}"/>
    <cellStyle name="Comma 2 3 2 6 3" xfId="1123" xr:uid="{00000000-0005-0000-0000-00005D040000}"/>
    <cellStyle name="Comma 2 3 2 7" xfId="1124" xr:uid="{00000000-0005-0000-0000-00005E040000}"/>
    <cellStyle name="Comma 2 3 2 7 2" xfId="1125" xr:uid="{00000000-0005-0000-0000-00005F040000}"/>
    <cellStyle name="Comma 2 3 2 7 3" xfId="1126" xr:uid="{00000000-0005-0000-0000-000060040000}"/>
    <cellStyle name="Comma 2 3 2 8" xfId="1127" xr:uid="{00000000-0005-0000-0000-000061040000}"/>
    <cellStyle name="Comma 2 3 2 8 2" xfId="1128" xr:uid="{00000000-0005-0000-0000-000062040000}"/>
    <cellStyle name="Comma 2 3 2 8 3" xfId="1129" xr:uid="{00000000-0005-0000-0000-000063040000}"/>
    <cellStyle name="Comma 2 3 2 9" xfId="1130" xr:uid="{00000000-0005-0000-0000-000064040000}"/>
    <cellStyle name="Comma 2 3 3" xfId="1131" xr:uid="{00000000-0005-0000-0000-000065040000}"/>
    <cellStyle name="Comma 2 3 3 2" xfId="1132" xr:uid="{00000000-0005-0000-0000-000066040000}"/>
    <cellStyle name="Comma 2 3 3 2 2" xfId="1133" xr:uid="{00000000-0005-0000-0000-000067040000}"/>
    <cellStyle name="Comma 2 3 3 2 3" xfId="1134" xr:uid="{00000000-0005-0000-0000-000068040000}"/>
    <cellStyle name="Comma 2 3 3 3" xfId="1135" xr:uid="{00000000-0005-0000-0000-000069040000}"/>
    <cellStyle name="Comma 2 3 3 3 2" xfId="1136" xr:uid="{00000000-0005-0000-0000-00006A040000}"/>
    <cellStyle name="Comma 2 3 3 3 3" xfId="1137" xr:uid="{00000000-0005-0000-0000-00006B040000}"/>
    <cellStyle name="Comma 2 3 3 4" xfId="1138" xr:uid="{00000000-0005-0000-0000-00006C040000}"/>
    <cellStyle name="Comma 2 3 3 4 2" xfId="1139" xr:uid="{00000000-0005-0000-0000-00006D040000}"/>
    <cellStyle name="Comma 2 3 3 4 3" xfId="1140" xr:uid="{00000000-0005-0000-0000-00006E040000}"/>
    <cellStyle name="Comma 2 3 3 5" xfId="1141" xr:uid="{00000000-0005-0000-0000-00006F040000}"/>
    <cellStyle name="Comma 2 3 3 5 2" xfId="1142" xr:uid="{00000000-0005-0000-0000-000070040000}"/>
    <cellStyle name="Comma 2 3 3 5 3" xfId="1143" xr:uid="{00000000-0005-0000-0000-000071040000}"/>
    <cellStyle name="Comma 2 3 3 6" xfId="1144" xr:uid="{00000000-0005-0000-0000-000072040000}"/>
    <cellStyle name="Comma 2 3 3 7" xfId="1145" xr:uid="{00000000-0005-0000-0000-000073040000}"/>
    <cellStyle name="Comma 2 3 4" xfId="1146" xr:uid="{00000000-0005-0000-0000-000074040000}"/>
    <cellStyle name="Comma 2 3 4 2" xfId="1147" xr:uid="{00000000-0005-0000-0000-000075040000}"/>
    <cellStyle name="Comma 2 3 4 2 2" xfId="1148" xr:uid="{00000000-0005-0000-0000-000076040000}"/>
    <cellStyle name="Comma 2 3 4 2 3" xfId="1149" xr:uid="{00000000-0005-0000-0000-000077040000}"/>
    <cellStyle name="Comma 2 3 4 3" xfId="1150" xr:uid="{00000000-0005-0000-0000-000078040000}"/>
    <cellStyle name="Comma 2 3 4 3 2" xfId="1151" xr:uid="{00000000-0005-0000-0000-000079040000}"/>
    <cellStyle name="Comma 2 3 4 3 3" xfId="1152" xr:uid="{00000000-0005-0000-0000-00007A040000}"/>
    <cellStyle name="Comma 2 3 4 4" xfId="1153" xr:uid="{00000000-0005-0000-0000-00007B040000}"/>
    <cellStyle name="Comma 2 3 4 4 2" xfId="1154" xr:uid="{00000000-0005-0000-0000-00007C040000}"/>
    <cellStyle name="Comma 2 3 4 4 3" xfId="1155" xr:uid="{00000000-0005-0000-0000-00007D040000}"/>
    <cellStyle name="Comma 2 3 4 5" xfId="1156" xr:uid="{00000000-0005-0000-0000-00007E040000}"/>
    <cellStyle name="Comma 2 3 4 5 2" xfId="1157" xr:uid="{00000000-0005-0000-0000-00007F040000}"/>
    <cellStyle name="Comma 2 3 4 5 3" xfId="1158" xr:uid="{00000000-0005-0000-0000-000080040000}"/>
    <cellStyle name="Comma 2 3 4 6" xfId="1159" xr:uid="{00000000-0005-0000-0000-000081040000}"/>
    <cellStyle name="Comma 2 3 4 6 2" xfId="1160" xr:uid="{00000000-0005-0000-0000-000082040000}"/>
    <cellStyle name="Comma 2 3 4 6 3" xfId="1161" xr:uid="{00000000-0005-0000-0000-000083040000}"/>
    <cellStyle name="Comma 2 3 4 7" xfId="1162" xr:uid="{00000000-0005-0000-0000-000084040000}"/>
    <cellStyle name="Comma 2 3 4 8" xfId="1163" xr:uid="{00000000-0005-0000-0000-000085040000}"/>
    <cellStyle name="Comma 2 3 5" xfId="1164" xr:uid="{00000000-0005-0000-0000-000086040000}"/>
    <cellStyle name="Comma 2 3 5 2" xfId="1165" xr:uid="{00000000-0005-0000-0000-000087040000}"/>
    <cellStyle name="Comma 2 3 5 2 2" xfId="1166" xr:uid="{00000000-0005-0000-0000-000088040000}"/>
    <cellStyle name="Comma 2 3 5 2 3" xfId="1167" xr:uid="{00000000-0005-0000-0000-000089040000}"/>
    <cellStyle name="Comma 2 3 5 3" xfId="1168" xr:uid="{00000000-0005-0000-0000-00008A040000}"/>
    <cellStyle name="Comma 2 3 5 3 2" xfId="1169" xr:uid="{00000000-0005-0000-0000-00008B040000}"/>
    <cellStyle name="Comma 2 3 5 3 3" xfId="1170" xr:uid="{00000000-0005-0000-0000-00008C040000}"/>
    <cellStyle name="Comma 2 3 5 4" xfId="1171" xr:uid="{00000000-0005-0000-0000-00008D040000}"/>
    <cellStyle name="Comma 2 3 5 4 2" xfId="1172" xr:uid="{00000000-0005-0000-0000-00008E040000}"/>
    <cellStyle name="Comma 2 3 5 4 3" xfId="1173" xr:uid="{00000000-0005-0000-0000-00008F040000}"/>
    <cellStyle name="Comma 2 3 5 5" xfId="1174" xr:uid="{00000000-0005-0000-0000-000090040000}"/>
    <cellStyle name="Comma 2 3 5 5 2" xfId="1175" xr:uid="{00000000-0005-0000-0000-000091040000}"/>
    <cellStyle name="Comma 2 3 5 5 3" xfId="1176" xr:uid="{00000000-0005-0000-0000-000092040000}"/>
    <cellStyle name="Comma 2 3 5 6" xfId="1177" xr:uid="{00000000-0005-0000-0000-000093040000}"/>
    <cellStyle name="Comma 2 3 5 7" xfId="1178" xr:uid="{00000000-0005-0000-0000-000094040000}"/>
    <cellStyle name="Comma 2 3 6" xfId="1179" xr:uid="{00000000-0005-0000-0000-000095040000}"/>
    <cellStyle name="Comma 2 3 6 2" xfId="1180" xr:uid="{00000000-0005-0000-0000-000096040000}"/>
    <cellStyle name="Comma 2 3 6 3" xfId="1181" xr:uid="{00000000-0005-0000-0000-000097040000}"/>
    <cellStyle name="Comma 2 3 7" xfId="1182" xr:uid="{00000000-0005-0000-0000-000098040000}"/>
    <cellStyle name="Comma 2 3 7 2" xfId="1183" xr:uid="{00000000-0005-0000-0000-000099040000}"/>
    <cellStyle name="Comma 2 3 7 3" xfId="1184" xr:uid="{00000000-0005-0000-0000-00009A040000}"/>
    <cellStyle name="Comma 2 3 8" xfId="1185" xr:uid="{00000000-0005-0000-0000-00009B040000}"/>
    <cellStyle name="Comma 2 3 8 2" xfId="1186" xr:uid="{00000000-0005-0000-0000-00009C040000}"/>
    <cellStyle name="Comma 2 3 8 3" xfId="1187" xr:uid="{00000000-0005-0000-0000-00009D040000}"/>
    <cellStyle name="Comma 2 3 9" xfId="1188" xr:uid="{00000000-0005-0000-0000-00009E040000}"/>
    <cellStyle name="Comma 2 3 9 2" xfId="1189" xr:uid="{00000000-0005-0000-0000-00009F040000}"/>
    <cellStyle name="Comma 2 3 9 3" xfId="1190" xr:uid="{00000000-0005-0000-0000-0000A0040000}"/>
    <cellStyle name="Comma 2 4" xfId="1191" xr:uid="{00000000-0005-0000-0000-0000A1040000}"/>
    <cellStyle name="Comma 2 4 10" xfId="1192" xr:uid="{00000000-0005-0000-0000-0000A2040000}"/>
    <cellStyle name="Comma 2 4 2" xfId="1193" xr:uid="{00000000-0005-0000-0000-0000A3040000}"/>
    <cellStyle name="Comma 2 4 2 2" xfId="1194" xr:uid="{00000000-0005-0000-0000-0000A4040000}"/>
    <cellStyle name="Comma 2 4 2 2 2" xfId="1195" xr:uid="{00000000-0005-0000-0000-0000A5040000}"/>
    <cellStyle name="Comma 2 4 2 2 3" xfId="1196" xr:uid="{00000000-0005-0000-0000-0000A6040000}"/>
    <cellStyle name="Comma 2 4 2 3" xfId="1197" xr:uid="{00000000-0005-0000-0000-0000A7040000}"/>
    <cellStyle name="Comma 2 4 2 3 2" xfId="1198" xr:uid="{00000000-0005-0000-0000-0000A8040000}"/>
    <cellStyle name="Comma 2 4 2 3 3" xfId="1199" xr:uid="{00000000-0005-0000-0000-0000A9040000}"/>
    <cellStyle name="Comma 2 4 2 4" xfId="1200" xr:uid="{00000000-0005-0000-0000-0000AA040000}"/>
    <cellStyle name="Comma 2 4 2 4 2" xfId="1201" xr:uid="{00000000-0005-0000-0000-0000AB040000}"/>
    <cellStyle name="Comma 2 4 2 4 3" xfId="1202" xr:uid="{00000000-0005-0000-0000-0000AC040000}"/>
    <cellStyle name="Comma 2 4 2 5" xfId="1203" xr:uid="{00000000-0005-0000-0000-0000AD040000}"/>
    <cellStyle name="Comma 2 4 2 5 2" xfId="1204" xr:uid="{00000000-0005-0000-0000-0000AE040000}"/>
    <cellStyle name="Comma 2 4 2 5 3" xfId="1205" xr:uid="{00000000-0005-0000-0000-0000AF040000}"/>
    <cellStyle name="Comma 2 4 2 6" xfId="1206" xr:uid="{00000000-0005-0000-0000-0000B0040000}"/>
    <cellStyle name="Comma 2 4 2 7" xfId="1207" xr:uid="{00000000-0005-0000-0000-0000B1040000}"/>
    <cellStyle name="Comma 2 4 3" xfId="1208" xr:uid="{00000000-0005-0000-0000-0000B2040000}"/>
    <cellStyle name="Comma 2 4 3 2" xfId="1209" xr:uid="{00000000-0005-0000-0000-0000B3040000}"/>
    <cellStyle name="Comma 2 4 3 2 2" xfId="1210" xr:uid="{00000000-0005-0000-0000-0000B4040000}"/>
    <cellStyle name="Comma 2 4 3 2 3" xfId="1211" xr:uid="{00000000-0005-0000-0000-0000B5040000}"/>
    <cellStyle name="Comma 2 4 3 3" xfId="1212" xr:uid="{00000000-0005-0000-0000-0000B6040000}"/>
    <cellStyle name="Comma 2 4 3 3 2" xfId="1213" xr:uid="{00000000-0005-0000-0000-0000B7040000}"/>
    <cellStyle name="Comma 2 4 3 3 3" xfId="1214" xr:uid="{00000000-0005-0000-0000-0000B8040000}"/>
    <cellStyle name="Comma 2 4 3 4" xfId="1215" xr:uid="{00000000-0005-0000-0000-0000B9040000}"/>
    <cellStyle name="Comma 2 4 3 4 2" xfId="1216" xr:uid="{00000000-0005-0000-0000-0000BA040000}"/>
    <cellStyle name="Comma 2 4 3 4 3" xfId="1217" xr:uid="{00000000-0005-0000-0000-0000BB040000}"/>
    <cellStyle name="Comma 2 4 3 5" xfId="1218" xr:uid="{00000000-0005-0000-0000-0000BC040000}"/>
    <cellStyle name="Comma 2 4 3 5 2" xfId="1219" xr:uid="{00000000-0005-0000-0000-0000BD040000}"/>
    <cellStyle name="Comma 2 4 3 5 3" xfId="1220" xr:uid="{00000000-0005-0000-0000-0000BE040000}"/>
    <cellStyle name="Comma 2 4 3 6" xfId="1221" xr:uid="{00000000-0005-0000-0000-0000BF040000}"/>
    <cellStyle name="Comma 2 4 3 6 2" xfId="1222" xr:uid="{00000000-0005-0000-0000-0000C0040000}"/>
    <cellStyle name="Comma 2 4 3 6 3" xfId="1223" xr:uid="{00000000-0005-0000-0000-0000C1040000}"/>
    <cellStyle name="Comma 2 4 3 7" xfId="1224" xr:uid="{00000000-0005-0000-0000-0000C2040000}"/>
    <cellStyle name="Comma 2 4 3 8" xfId="1225" xr:uid="{00000000-0005-0000-0000-0000C3040000}"/>
    <cellStyle name="Comma 2 4 4" xfId="1226" xr:uid="{00000000-0005-0000-0000-0000C4040000}"/>
    <cellStyle name="Comma 2 4 4 2" xfId="1227" xr:uid="{00000000-0005-0000-0000-0000C5040000}"/>
    <cellStyle name="Comma 2 4 4 2 2" xfId="1228" xr:uid="{00000000-0005-0000-0000-0000C6040000}"/>
    <cellStyle name="Comma 2 4 4 2 3" xfId="1229" xr:uid="{00000000-0005-0000-0000-0000C7040000}"/>
    <cellStyle name="Comma 2 4 4 3" xfId="1230" xr:uid="{00000000-0005-0000-0000-0000C8040000}"/>
    <cellStyle name="Comma 2 4 4 3 2" xfId="1231" xr:uid="{00000000-0005-0000-0000-0000C9040000}"/>
    <cellStyle name="Comma 2 4 4 3 3" xfId="1232" xr:uid="{00000000-0005-0000-0000-0000CA040000}"/>
    <cellStyle name="Comma 2 4 4 4" xfId="1233" xr:uid="{00000000-0005-0000-0000-0000CB040000}"/>
    <cellStyle name="Comma 2 4 4 4 2" xfId="1234" xr:uid="{00000000-0005-0000-0000-0000CC040000}"/>
    <cellStyle name="Comma 2 4 4 4 3" xfId="1235" xr:uid="{00000000-0005-0000-0000-0000CD040000}"/>
    <cellStyle name="Comma 2 4 4 5" xfId="1236" xr:uid="{00000000-0005-0000-0000-0000CE040000}"/>
    <cellStyle name="Comma 2 4 4 5 2" xfId="1237" xr:uid="{00000000-0005-0000-0000-0000CF040000}"/>
    <cellStyle name="Comma 2 4 4 5 3" xfId="1238" xr:uid="{00000000-0005-0000-0000-0000D0040000}"/>
    <cellStyle name="Comma 2 4 4 6" xfId="1239" xr:uid="{00000000-0005-0000-0000-0000D1040000}"/>
    <cellStyle name="Comma 2 4 4 7" xfId="1240" xr:uid="{00000000-0005-0000-0000-0000D2040000}"/>
    <cellStyle name="Comma 2 4 5" xfId="1241" xr:uid="{00000000-0005-0000-0000-0000D3040000}"/>
    <cellStyle name="Comma 2 4 5 2" xfId="1242" xr:uid="{00000000-0005-0000-0000-0000D4040000}"/>
    <cellStyle name="Comma 2 4 5 3" xfId="1243" xr:uid="{00000000-0005-0000-0000-0000D5040000}"/>
    <cellStyle name="Comma 2 4 6" xfId="1244" xr:uid="{00000000-0005-0000-0000-0000D6040000}"/>
    <cellStyle name="Comma 2 4 6 2" xfId="1245" xr:uid="{00000000-0005-0000-0000-0000D7040000}"/>
    <cellStyle name="Comma 2 4 6 3" xfId="1246" xr:uid="{00000000-0005-0000-0000-0000D8040000}"/>
    <cellStyle name="Comma 2 4 7" xfId="1247" xr:uid="{00000000-0005-0000-0000-0000D9040000}"/>
    <cellStyle name="Comma 2 4 7 2" xfId="1248" xr:uid="{00000000-0005-0000-0000-0000DA040000}"/>
    <cellStyle name="Comma 2 4 7 3" xfId="1249" xr:uid="{00000000-0005-0000-0000-0000DB040000}"/>
    <cellStyle name="Comma 2 4 8" xfId="1250" xr:uid="{00000000-0005-0000-0000-0000DC040000}"/>
    <cellStyle name="Comma 2 4 8 2" xfId="1251" xr:uid="{00000000-0005-0000-0000-0000DD040000}"/>
    <cellStyle name="Comma 2 4 8 3" xfId="1252" xr:uid="{00000000-0005-0000-0000-0000DE040000}"/>
    <cellStyle name="Comma 2 4 9" xfId="1253" xr:uid="{00000000-0005-0000-0000-0000DF040000}"/>
    <cellStyle name="Comma 2 5" xfId="1254" xr:uid="{00000000-0005-0000-0000-0000E0040000}"/>
    <cellStyle name="Comma 2 5 2" xfId="1255" xr:uid="{00000000-0005-0000-0000-0000E1040000}"/>
    <cellStyle name="Comma 2 5 2 2" xfId="1256" xr:uid="{00000000-0005-0000-0000-0000E2040000}"/>
    <cellStyle name="Comma 2 5 2 3" xfId="1257" xr:uid="{00000000-0005-0000-0000-0000E3040000}"/>
    <cellStyle name="Comma 2 5 3" xfId="1258" xr:uid="{00000000-0005-0000-0000-0000E4040000}"/>
    <cellStyle name="Comma 2 5 3 2" xfId="1259" xr:uid="{00000000-0005-0000-0000-0000E5040000}"/>
    <cellStyle name="Comma 2 5 3 3" xfId="1260" xr:uid="{00000000-0005-0000-0000-0000E6040000}"/>
    <cellStyle name="Comma 2 5 4" xfId="1261" xr:uid="{00000000-0005-0000-0000-0000E7040000}"/>
    <cellStyle name="Comma 2 5 4 2" xfId="1262" xr:uid="{00000000-0005-0000-0000-0000E8040000}"/>
    <cellStyle name="Comma 2 5 4 3" xfId="1263" xr:uid="{00000000-0005-0000-0000-0000E9040000}"/>
    <cellStyle name="Comma 2 5 5" xfId="1264" xr:uid="{00000000-0005-0000-0000-0000EA040000}"/>
    <cellStyle name="Comma 2 5 5 2" xfId="1265" xr:uid="{00000000-0005-0000-0000-0000EB040000}"/>
    <cellStyle name="Comma 2 5 5 3" xfId="1266" xr:uid="{00000000-0005-0000-0000-0000EC040000}"/>
    <cellStyle name="Comma 2 5 6" xfId="1267" xr:uid="{00000000-0005-0000-0000-0000ED040000}"/>
    <cellStyle name="Comma 2 5 7" xfId="1268" xr:uid="{00000000-0005-0000-0000-0000EE040000}"/>
    <cellStyle name="Comma 2 6" xfId="1269" xr:uid="{00000000-0005-0000-0000-0000EF040000}"/>
    <cellStyle name="Comma 2 6 2" xfId="1270" xr:uid="{00000000-0005-0000-0000-0000F0040000}"/>
    <cellStyle name="Comma 2 6 2 2" xfId="1271" xr:uid="{00000000-0005-0000-0000-0000F1040000}"/>
    <cellStyle name="Comma 2 6 2 3" xfId="1272" xr:uid="{00000000-0005-0000-0000-0000F2040000}"/>
    <cellStyle name="Comma 2 6 3" xfId="1273" xr:uid="{00000000-0005-0000-0000-0000F3040000}"/>
    <cellStyle name="Comma 2 6 3 2" xfId="1274" xr:uid="{00000000-0005-0000-0000-0000F4040000}"/>
    <cellStyle name="Comma 2 6 3 3" xfId="1275" xr:uid="{00000000-0005-0000-0000-0000F5040000}"/>
    <cellStyle name="Comma 2 6 4" xfId="1276" xr:uid="{00000000-0005-0000-0000-0000F6040000}"/>
    <cellStyle name="Comma 2 6 4 2" xfId="1277" xr:uid="{00000000-0005-0000-0000-0000F7040000}"/>
    <cellStyle name="Comma 2 6 4 3" xfId="1278" xr:uid="{00000000-0005-0000-0000-0000F8040000}"/>
    <cellStyle name="Comma 2 6 5" xfId="1279" xr:uid="{00000000-0005-0000-0000-0000F9040000}"/>
    <cellStyle name="Comma 2 6 5 2" xfId="1280" xr:uid="{00000000-0005-0000-0000-0000FA040000}"/>
    <cellStyle name="Comma 2 6 5 3" xfId="1281" xr:uid="{00000000-0005-0000-0000-0000FB040000}"/>
    <cellStyle name="Comma 2 6 6" xfId="1282" xr:uid="{00000000-0005-0000-0000-0000FC040000}"/>
    <cellStyle name="Comma 2 6 6 2" xfId="1283" xr:uid="{00000000-0005-0000-0000-0000FD040000}"/>
    <cellStyle name="Comma 2 6 6 3" xfId="1284" xr:uid="{00000000-0005-0000-0000-0000FE040000}"/>
    <cellStyle name="Comma 2 6 7" xfId="1285" xr:uid="{00000000-0005-0000-0000-0000FF040000}"/>
    <cellStyle name="Comma 2 6 8" xfId="1286" xr:uid="{00000000-0005-0000-0000-000000050000}"/>
    <cellStyle name="Comma 2 7" xfId="1287" xr:uid="{00000000-0005-0000-0000-000001050000}"/>
    <cellStyle name="Comma 2 7 2" xfId="1288" xr:uid="{00000000-0005-0000-0000-000002050000}"/>
    <cellStyle name="Comma 2 7 2 2" xfId="1289" xr:uid="{00000000-0005-0000-0000-000003050000}"/>
    <cellStyle name="Comma 2 7 2 3" xfId="1290" xr:uid="{00000000-0005-0000-0000-000004050000}"/>
    <cellStyle name="Comma 2 7 3" xfId="1291" xr:uid="{00000000-0005-0000-0000-000005050000}"/>
    <cellStyle name="Comma 2 7 3 2" xfId="1292" xr:uid="{00000000-0005-0000-0000-000006050000}"/>
    <cellStyle name="Comma 2 7 3 3" xfId="1293" xr:uid="{00000000-0005-0000-0000-000007050000}"/>
    <cellStyle name="Comma 2 7 4" xfId="1294" xr:uid="{00000000-0005-0000-0000-000008050000}"/>
    <cellStyle name="Comma 2 7 4 2" xfId="1295" xr:uid="{00000000-0005-0000-0000-000009050000}"/>
    <cellStyle name="Comma 2 7 4 3" xfId="1296" xr:uid="{00000000-0005-0000-0000-00000A050000}"/>
    <cellStyle name="Comma 2 7 5" xfId="1297" xr:uid="{00000000-0005-0000-0000-00000B050000}"/>
    <cellStyle name="Comma 2 7 5 2" xfId="1298" xr:uid="{00000000-0005-0000-0000-00000C050000}"/>
    <cellStyle name="Comma 2 7 5 3" xfId="1299" xr:uid="{00000000-0005-0000-0000-00000D050000}"/>
    <cellStyle name="Comma 2 7 6" xfId="1300" xr:uid="{00000000-0005-0000-0000-00000E050000}"/>
    <cellStyle name="Comma 2 7 7" xfId="1301" xr:uid="{00000000-0005-0000-0000-00000F050000}"/>
    <cellStyle name="Comma 2 8" xfId="1302" xr:uid="{00000000-0005-0000-0000-000010050000}"/>
    <cellStyle name="Comma 2 8 2" xfId="1303" xr:uid="{00000000-0005-0000-0000-000011050000}"/>
    <cellStyle name="Comma 2 8 3" xfId="1304" xr:uid="{00000000-0005-0000-0000-000012050000}"/>
    <cellStyle name="Comma 2 9" xfId="1305" xr:uid="{00000000-0005-0000-0000-000013050000}"/>
    <cellStyle name="Comma 2 9 2" xfId="1306" xr:uid="{00000000-0005-0000-0000-000014050000}"/>
    <cellStyle name="Comma 2 9 3" xfId="1307" xr:uid="{00000000-0005-0000-0000-000015050000}"/>
    <cellStyle name="Comma 3" xfId="1308" xr:uid="{00000000-0005-0000-0000-000016050000}"/>
    <cellStyle name="Comma 3 10" xfId="1309" xr:uid="{00000000-0005-0000-0000-000017050000}"/>
    <cellStyle name="Comma 3 10 2" xfId="1310" xr:uid="{00000000-0005-0000-0000-000018050000}"/>
    <cellStyle name="Comma 3 10 3" xfId="1311" xr:uid="{00000000-0005-0000-0000-000019050000}"/>
    <cellStyle name="Comma 3 11" xfId="1312" xr:uid="{00000000-0005-0000-0000-00001A050000}"/>
    <cellStyle name="Comma 3 12" xfId="1313" xr:uid="{00000000-0005-0000-0000-00001B050000}"/>
    <cellStyle name="Comma 3 2" xfId="1314" xr:uid="{00000000-0005-0000-0000-00001C050000}"/>
    <cellStyle name="Comma 3 2 10" xfId="1315" xr:uid="{00000000-0005-0000-0000-00001D050000}"/>
    <cellStyle name="Comma 3 2 11" xfId="1316" xr:uid="{00000000-0005-0000-0000-00001E050000}"/>
    <cellStyle name="Comma 3 2 2" xfId="1317" xr:uid="{00000000-0005-0000-0000-00001F050000}"/>
    <cellStyle name="Comma 3 2 2 10" xfId="1318" xr:uid="{00000000-0005-0000-0000-000020050000}"/>
    <cellStyle name="Comma 3 2 2 2" xfId="1319" xr:uid="{00000000-0005-0000-0000-000021050000}"/>
    <cellStyle name="Comma 3 2 2 2 2" xfId="1320" xr:uid="{00000000-0005-0000-0000-000022050000}"/>
    <cellStyle name="Comma 3 2 2 2 2 2" xfId="1321" xr:uid="{00000000-0005-0000-0000-000023050000}"/>
    <cellStyle name="Comma 3 2 2 2 2 3" xfId="1322" xr:uid="{00000000-0005-0000-0000-000024050000}"/>
    <cellStyle name="Comma 3 2 2 2 3" xfId="1323" xr:uid="{00000000-0005-0000-0000-000025050000}"/>
    <cellStyle name="Comma 3 2 2 2 3 2" xfId="1324" xr:uid="{00000000-0005-0000-0000-000026050000}"/>
    <cellStyle name="Comma 3 2 2 2 3 3" xfId="1325" xr:uid="{00000000-0005-0000-0000-000027050000}"/>
    <cellStyle name="Comma 3 2 2 2 4" xfId="1326" xr:uid="{00000000-0005-0000-0000-000028050000}"/>
    <cellStyle name="Comma 3 2 2 2 4 2" xfId="1327" xr:uid="{00000000-0005-0000-0000-000029050000}"/>
    <cellStyle name="Comma 3 2 2 2 4 3" xfId="1328" xr:uid="{00000000-0005-0000-0000-00002A050000}"/>
    <cellStyle name="Comma 3 2 2 2 5" xfId="1329" xr:uid="{00000000-0005-0000-0000-00002B050000}"/>
    <cellStyle name="Comma 3 2 2 2 5 2" xfId="1330" xr:uid="{00000000-0005-0000-0000-00002C050000}"/>
    <cellStyle name="Comma 3 2 2 2 5 3" xfId="1331" xr:uid="{00000000-0005-0000-0000-00002D050000}"/>
    <cellStyle name="Comma 3 2 2 2 6" xfId="1332" xr:uid="{00000000-0005-0000-0000-00002E050000}"/>
    <cellStyle name="Comma 3 2 2 2 7" xfId="1333" xr:uid="{00000000-0005-0000-0000-00002F050000}"/>
    <cellStyle name="Comma 3 2 2 3" xfId="1334" xr:uid="{00000000-0005-0000-0000-000030050000}"/>
    <cellStyle name="Comma 3 2 2 3 2" xfId="1335" xr:uid="{00000000-0005-0000-0000-000031050000}"/>
    <cellStyle name="Comma 3 2 2 3 2 2" xfId="1336" xr:uid="{00000000-0005-0000-0000-000032050000}"/>
    <cellStyle name="Comma 3 2 2 3 2 3" xfId="1337" xr:uid="{00000000-0005-0000-0000-000033050000}"/>
    <cellStyle name="Comma 3 2 2 3 3" xfId="1338" xr:uid="{00000000-0005-0000-0000-000034050000}"/>
    <cellStyle name="Comma 3 2 2 3 3 2" xfId="1339" xr:uid="{00000000-0005-0000-0000-000035050000}"/>
    <cellStyle name="Comma 3 2 2 3 3 3" xfId="1340" xr:uid="{00000000-0005-0000-0000-000036050000}"/>
    <cellStyle name="Comma 3 2 2 3 4" xfId="1341" xr:uid="{00000000-0005-0000-0000-000037050000}"/>
    <cellStyle name="Comma 3 2 2 3 4 2" xfId="1342" xr:uid="{00000000-0005-0000-0000-000038050000}"/>
    <cellStyle name="Comma 3 2 2 3 4 3" xfId="1343" xr:uid="{00000000-0005-0000-0000-000039050000}"/>
    <cellStyle name="Comma 3 2 2 3 5" xfId="1344" xr:uid="{00000000-0005-0000-0000-00003A050000}"/>
    <cellStyle name="Comma 3 2 2 3 5 2" xfId="1345" xr:uid="{00000000-0005-0000-0000-00003B050000}"/>
    <cellStyle name="Comma 3 2 2 3 5 3" xfId="1346" xr:uid="{00000000-0005-0000-0000-00003C050000}"/>
    <cellStyle name="Comma 3 2 2 3 6" xfId="1347" xr:uid="{00000000-0005-0000-0000-00003D050000}"/>
    <cellStyle name="Comma 3 2 2 3 6 2" xfId="1348" xr:uid="{00000000-0005-0000-0000-00003E050000}"/>
    <cellStyle name="Comma 3 2 2 3 6 3" xfId="1349" xr:uid="{00000000-0005-0000-0000-00003F050000}"/>
    <cellStyle name="Comma 3 2 2 3 7" xfId="1350" xr:uid="{00000000-0005-0000-0000-000040050000}"/>
    <cellStyle name="Comma 3 2 2 3 8" xfId="1351" xr:uid="{00000000-0005-0000-0000-000041050000}"/>
    <cellStyle name="Comma 3 2 2 4" xfId="1352" xr:uid="{00000000-0005-0000-0000-000042050000}"/>
    <cellStyle name="Comma 3 2 2 4 2" xfId="1353" xr:uid="{00000000-0005-0000-0000-000043050000}"/>
    <cellStyle name="Comma 3 2 2 4 2 2" xfId="1354" xr:uid="{00000000-0005-0000-0000-000044050000}"/>
    <cellStyle name="Comma 3 2 2 4 2 3" xfId="1355" xr:uid="{00000000-0005-0000-0000-000045050000}"/>
    <cellStyle name="Comma 3 2 2 4 3" xfId="1356" xr:uid="{00000000-0005-0000-0000-000046050000}"/>
    <cellStyle name="Comma 3 2 2 4 3 2" xfId="1357" xr:uid="{00000000-0005-0000-0000-000047050000}"/>
    <cellStyle name="Comma 3 2 2 4 3 3" xfId="1358" xr:uid="{00000000-0005-0000-0000-000048050000}"/>
    <cellStyle name="Comma 3 2 2 4 4" xfId="1359" xr:uid="{00000000-0005-0000-0000-000049050000}"/>
    <cellStyle name="Comma 3 2 2 4 4 2" xfId="1360" xr:uid="{00000000-0005-0000-0000-00004A050000}"/>
    <cellStyle name="Comma 3 2 2 4 4 3" xfId="1361" xr:uid="{00000000-0005-0000-0000-00004B050000}"/>
    <cellStyle name="Comma 3 2 2 4 5" xfId="1362" xr:uid="{00000000-0005-0000-0000-00004C050000}"/>
    <cellStyle name="Comma 3 2 2 4 5 2" xfId="1363" xr:uid="{00000000-0005-0000-0000-00004D050000}"/>
    <cellStyle name="Comma 3 2 2 4 5 3" xfId="1364" xr:uid="{00000000-0005-0000-0000-00004E050000}"/>
    <cellStyle name="Comma 3 2 2 4 6" xfId="1365" xr:uid="{00000000-0005-0000-0000-00004F050000}"/>
    <cellStyle name="Comma 3 2 2 4 7" xfId="1366" xr:uid="{00000000-0005-0000-0000-000050050000}"/>
    <cellStyle name="Comma 3 2 2 5" xfId="1367" xr:uid="{00000000-0005-0000-0000-000051050000}"/>
    <cellStyle name="Comma 3 2 2 5 2" xfId="1368" xr:uid="{00000000-0005-0000-0000-000052050000}"/>
    <cellStyle name="Comma 3 2 2 5 3" xfId="1369" xr:uid="{00000000-0005-0000-0000-000053050000}"/>
    <cellStyle name="Comma 3 2 2 6" xfId="1370" xr:uid="{00000000-0005-0000-0000-000054050000}"/>
    <cellStyle name="Comma 3 2 2 6 2" xfId="1371" xr:uid="{00000000-0005-0000-0000-000055050000}"/>
    <cellStyle name="Comma 3 2 2 6 3" xfId="1372" xr:uid="{00000000-0005-0000-0000-000056050000}"/>
    <cellStyle name="Comma 3 2 2 7" xfId="1373" xr:uid="{00000000-0005-0000-0000-000057050000}"/>
    <cellStyle name="Comma 3 2 2 7 2" xfId="1374" xr:uid="{00000000-0005-0000-0000-000058050000}"/>
    <cellStyle name="Comma 3 2 2 7 3" xfId="1375" xr:uid="{00000000-0005-0000-0000-000059050000}"/>
    <cellStyle name="Comma 3 2 2 8" xfId="1376" xr:uid="{00000000-0005-0000-0000-00005A050000}"/>
    <cellStyle name="Comma 3 2 2 8 2" xfId="1377" xr:uid="{00000000-0005-0000-0000-00005B050000}"/>
    <cellStyle name="Comma 3 2 2 8 3" xfId="1378" xr:uid="{00000000-0005-0000-0000-00005C050000}"/>
    <cellStyle name="Comma 3 2 2 9" xfId="1379" xr:uid="{00000000-0005-0000-0000-00005D050000}"/>
    <cellStyle name="Comma 3 2 3" xfId="1380" xr:uid="{00000000-0005-0000-0000-00005E050000}"/>
    <cellStyle name="Comma 3 2 3 2" xfId="1381" xr:uid="{00000000-0005-0000-0000-00005F050000}"/>
    <cellStyle name="Comma 3 2 3 2 2" xfId="1382" xr:uid="{00000000-0005-0000-0000-000060050000}"/>
    <cellStyle name="Comma 3 2 3 2 3" xfId="1383" xr:uid="{00000000-0005-0000-0000-000061050000}"/>
    <cellStyle name="Comma 3 2 3 3" xfId="1384" xr:uid="{00000000-0005-0000-0000-000062050000}"/>
    <cellStyle name="Comma 3 2 3 3 2" xfId="1385" xr:uid="{00000000-0005-0000-0000-000063050000}"/>
    <cellStyle name="Comma 3 2 3 3 3" xfId="1386" xr:uid="{00000000-0005-0000-0000-000064050000}"/>
    <cellStyle name="Comma 3 2 3 4" xfId="1387" xr:uid="{00000000-0005-0000-0000-000065050000}"/>
    <cellStyle name="Comma 3 2 3 4 2" xfId="1388" xr:uid="{00000000-0005-0000-0000-000066050000}"/>
    <cellStyle name="Comma 3 2 3 4 3" xfId="1389" xr:uid="{00000000-0005-0000-0000-000067050000}"/>
    <cellStyle name="Comma 3 2 3 5" xfId="1390" xr:uid="{00000000-0005-0000-0000-000068050000}"/>
    <cellStyle name="Comma 3 2 3 5 2" xfId="1391" xr:uid="{00000000-0005-0000-0000-000069050000}"/>
    <cellStyle name="Comma 3 2 3 5 3" xfId="1392" xr:uid="{00000000-0005-0000-0000-00006A050000}"/>
    <cellStyle name="Comma 3 2 3 6" xfId="1393" xr:uid="{00000000-0005-0000-0000-00006B050000}"/>
    <cellStyle name="Comma 3 2 3 7" xfId="1394" xr:uid="{00000000-0005-0000-0000-00006C050000}"/>
    <cellStyle name="Comma 3 2 4" xfId="1395" xr:uid="{00000000-0005-0000-0000-00006D050000}"/>
    <cellStyle name="Comma 3 2 4 2" xfId="1396" xr:uid="{00000000-0005-0000-0000-00006E050000}"/>
    <cellStyle name="Comma 3 2 4 2 2" xfId="1397" xr:uid="{00000000-0005-0000-0000-00006F050000}"/>
    <cellStyle name="Comma 3 2 4 2 3" xfId="1398" xr:uid="{00000000-0005-0000-0000-000070050000}"/>
    <cellStyle name="Comma 3 2 4 3" xfId="1399" xr:uid="{00000000-0005-0000-0000-000071050000}"/>
    <cellStyle name="Comma 3 2 4 3 2" xfId="1400" xr:uid="{00000000-0005-0000-0000-000072050000}"/>
    <cellStyle name="Comma 3 2 4 3 3" xfId="1401" xr:uid="{00000000-0005-0000-0000-000073050000}"/>
    <cellStyle name="Comma 3 2 4 4" xfId="1402" xr:uid="{00000000-0005-0000-0000-000074050000}"/>
    <cellStyle name="Comma 3 2 4 4 2" xfId="1403" xr:uid="{00000000-0005-0000-0000-000075050000}"/>
    <cellStyle name="Comma 3 2 4 4 3" xfId="1404" xr:uid="{00000000-0005-0000-0000-000076050000}"/>
    <cellStyle name="Comma 3 2 4 5" xfId="1405" xr:uid="{00000000-0005-0000-0000-000077050000}"/>
    <cellStyle name="Comma 3 2 4 5 2" xfId="1406" xr:uid="{00000000-0005-0000-0000-000078050000}"/>
    <cellStyle name="Comma 3 2 4 5 3" xfId="1407" xr:uid="{00000000-0005-0000-0000-000079050000}"/>
    <cellStyle name="Comma 3 2 4 6" xfId="1408" xr:uid="{00000000-0005-0000-0000-00007A050000}"/>
    <cellStyle name="Comma 3 2 4 6 2" xfId="1409" xr:uid="{00000000-0005-0000-0000-00007B050000}"/>
    <cellStyle name="Comma 3 2 4 6 3" xfId="1410" xr:uid="{00000000-0005-0000-0000-00007C050000}"/>
    <cellStyle name="Comma 3 2 4 7" xfId="1411" xr:uid="{00000000-0005-0000-0000-00007D050000}"/>
    <cellStyle name="Comma 3 2 4 8" xfId="1412" xr:uid="{00000000-0005-0000-0000-00007E050000}"/>
    <cellStyle name="Comma 3 2 5" xfId="1413" xr:uid="{00000000-0005-0000-0000-00007F050000}"/>
    <cellStyle name="Comma 3 2 5 2" xfId="1414" xr:uid="{00000000-0005-0000-0000-000080050000}"/>
    <cellStyle name="Comma 3 2 5 2 2" xfId="1415" xr:uid="{00000000-0005-0000-0000-000081050000}"/>
    <cellStyle name="Comma 3 2 5 2 3" xfId="1416" xr:uid="{00000000-0005-0000-0000-000082050000}"/>
    <cellStyle name="Comma 3 2 5 3" xfId="1417" xr:uid="{00000000-0005-0000-0000-000083050000}"/>
    <cellStyle name="Comma 3 2 5 3 2" xfId="1418" xr:uid="{00000000-0005-0000-0000-000084050000}"/>
    <cellStyle name="Comma 3 2 5 3 3" xfId="1419" xr:uid="{00000000-0005-0000-0000-000085050000}"/>
    <cellStyle name="Comma 3 2 5 4" xfId="1420" xr:uid="{00000000-0005-0000-0000-000086050000}"/>
    <cellStyle name="Comma 3 2 5 4 2" xfId="1421" xr:uid="{00000000-0005-0000-0000-000087050000}"/>
    <cellStyle name="Comma 3 2 5 4 3" xfId="1422" xr:uid="{00000000-0005-0000-0000-000088050000}"/>
    <cellStyle name="Comma 3 2 5 5" xfId="1423" xr:uid="{00000000-0005-0000-0000-000089050000}"/>
    <cellStyle name="Comma 3 2 5 5 2" xfId="1424" xr:uid="{00000000-0005-0000-0000-00008A050000}"/>
    <cellStyle name="Comma 3 2 5 5 3" xfId="1425" xr:uid="{00000000-0005-0000-0000-00008B050000}"/>
    <cellStyle name="Comma 3 2 5 6" xfId="1426" xr:uid="{00000000-0005-0000-0000-00008C050000}"/>
    <cellStyle name="Comma 3 2 5 7" xfId="1427" xr:uid="{00000000-0005-0000-0000-00008D050000}"/>
    <cellStyle name="Comma 3 2 6" xfId="1428" xr:uid="{00000000-0005-0000-0000-00008E050000}"/>
    <cellStyle name="Comma 3 2 6 2" xfId="1429" xr:uid="{00000000-0005-0000-0000-00008F050000}"/>
    <cellStyle name="Comma 3 2 6 3" xfId="1430" xr:uid="{00000000-0005-0000-0000-000090050000}"/>
    <cellStyle name="Comma 3 2 7" xfId="1431" xr:uid="{00000000-0005-0000-0000-000091050000}"/>
    <cellStyle name="Comma 3 2 7 2" xfId="1432" xr:uid="{00000000-0005-0000-0000-000092050000}"/>
    <cellStyle name="Comma 3 2 7 3" xfId="1433" xr:uid="{00000000-0005-0000-0000-000093050000}"/>
    <cellStyle name="Comma 3 2 8" xfId="1434" xr:uid="{00000000-0005-0000-0000-000094050000}"/>
    <cellStyle name="Comma 3 2 8 2" xfId="1435" xr:uid="{00000000-0005-0000-0000-000095050000}"/>
    <cellStyle name="Comma 3 2 8 3" xfId="1436" xr:uid="{00000000-0005-0000-0000-000096050000}"/>
    <cellStyle name="Comma 3 2 9" xfId="1437" xr:uid="{00000000-0005-0000-0000-000097050000}"/>
    <cellStyle name="Comma 3 2 9 2" xfId="1438" xr:uid="{00000000-0005-0000-0000-000098050000}"/>
    <cellStyle name="Comma 3 2 9 3" xfId="1439" xr:uid="{00000000-0005-0000-0000-000099050000}"/>
    <cellStyle name="Comma 3 3" xfId="1440" xr:uid="{00000000-0005-0000-0000-00009A050000}"/>
    <cellStyle name="Comma 3 3 10" xfId="1441" xr:uid="{00000000-0005-0000-0000-00009B050000}"/>
    <cellStyle name="Comma 3 3 2" xfId="1442" xr:uid="{00000000-0005-0000-0000-00009C050000}"/>
    <cellStyle name="Comma 3 3 2 2" xfId="1443" xr:uid="{00000000-0005-0000-0000-00009D050000}"/>
    <cellStyle name="Comma 3 3 2 2 2" xfId="1444" xr:uid="{00000000-0005-0000-0000-00009E050000}"/>
    <cellStyle name="Comma 3 3 2 2 3" xfId="1445" xr:uid="{00000000-0005-0000-0000-00009F050000}"/>
    <cellStyle name="Comma 3 3 2 3" xfId="1446" xr:uid="{00000000-0005-0000-0000-0000A0050000}"/>
    <cellStyle name="Comma 3 3 2 3 2" xfId="1447" xr:uid="{00000000-0005-0000-0000-0000A1050000}"/>
    <cellStyle name="Comma 3 3 2 3 3" xfId="1448" xr:uid="{00000000-0005-0000-0000-0000A2050000}"/>
    <cellStyle name="Comma 3 3 2 4" xfId="1449" xr:uid="{00000000-0005-0000-0000-0000A3050000}"/>
    <cellStyle name="Comma 3 3 2 4 2" xfId="1450" xr:uid="{00000000-0005-0000-0000-0000A4050000}"/>
    <cellStyle name="Comma 3 3 2 4 3" xfId="1451" xr:uid="{00000000-0005-0000-0000-0000A5050000}"/>
    <cellStyle name="Comma 3 3 2 5" xfId="1452" xr:uid="{00000000-0005-0000-0000-0000A6050000}"/>
    <cellStyle name="Comma 3 3 2 5 2" xfId="1453" xr:uid="{00000000-0005-0000-0000-0000A7050000}"/>
    <cellStyle name="Comma 3 3 2 5 3" xfId="1454" xr:uid="{00000000-0005-0000-0000-0000A8050000}"/>
    <cellStyle name="Comma 3 3 2 6" xfId="1455" xr:uid="{00000000-0005-0000-0000-0000A9050000}"/>
    <cellStyle name="Comma 3 3 2 7" xfId="1456" xr:uid="{00000000-0005-0000-0000-0000AA050000}"/>
    <cellStyle name="Comma 3 3 3" xfId="1457" xr:uid="{00000000-0005-0000-0000-0000AB050000}"/>
    <cellStyle name="Comma 3 3 3 2" xfId="1458" xr:uid="{00000000-0005-0000-0000-0000AC050000}"/>
    <cellStyle name="Comma 3 3 3 2 2" xfId="1459" xr:uid="{00000000-0005-0000-0000-0000AD050000}"/>
    <cellStyle name="Comma 3 3 3 2 3" xfId="1460" xr:uid="{00000000-0005-0000-0000-0000AE050000}"/>
    <cellStyle name="Comma 3 3 3 3" xfId="1461" xr:uid="{00000000-0005-0000-0000-0000AF050000}"/>
    <cellStyle name="Comma 3 3 3 3 2" xfId="1462" xr:uid="{00000000-0005-0000-0000-0000B0050000}"/>
    <cellStyle name="Comma 3 3 3 3 3" xfId="1463" xr:uid="{00000000-0005-0000-0000-0000B1050000}"/>
    <cellStyle name="Comma 3 3 3 4" xfId="1464" xr:uid="{00000000-0005-0000-0000-0000B2050000}"/>
    <cellStyle name="Comma 3 3 3 4 2" xfId="1465" xr:uid="{00000000-0005-0000-0000-0000B3050000}"/>
    <cellStyle name="Comma 3 3 3 4 3" xfId="1466" xr:uid="{00000000-0005-0000-0000-0000B4050000}"/>
    <cellStyle name="Comma 3 3 3 5" xfId="1467" xr:uid="{00000000-0005-0000-0000-0000B5050000}"/>
    <cellStyle name="Comma 3 3 3 5 2" xfId="1468" xr:uid="{00000000-0005-0000-0000-0000B6050000}"/>
    <cellStyle name="Comma 3 3 3 5 3" xfId="1469" xr:uid="{00000000-0005-0000-0000-0000B7050000}"/>
    <cellStyle name="Comma 3 3 3 6" xfId="1470" xr:uid="{00000000-0005-0000-0000-0000B8050000}"/>
    <cellStyle name="Comma 3 3 3 6 2" xfId="1471" xr:uid="{00000000-0005-0000-0000-0000B9050000}"/>
    <cellStyle name="Comma 3 3 3 6 3" xfId="1472" xr:uid="{00000000-0005-0000-0000-0000BA050000}"/>
    <cellStyle name="Comma 3 3 3 7" xfId="1473" xr:uid="{00000000-0005-0000-0000-0000BB050000}"/>
    <cellStyle name="Comma 3 3 3 8" xfId="1474" xr:uid="{00000000-0005-0000-0000-0000BC050000}"/>
    <cellStyle name="Comma 3 3 4" xfId="1475" xr:uid="{00000000-0005-0000-0000-0000BD050000}"/>
    <cellStyle name="Comma 3 3 4 2" xfId="1476" xr:uid="{00000000-0005-0000-0000-0000BE050000}"/>
    <cellStyle name="Comma 3 3 4 2 2" xfId="1477" xr:uid="{00000000-0005-0000-0000-0000BF050000}"/>
    <cellStyle name="Comma 3 3 4 2 3" xfId="1478" xr:uid="{00000000-0005-0000-0000-0000C0050000}"/>
    <cellStyle name="Comma 3 3 4 3" xfId="1479" xr:uid="{00000000-0005-0000-0000-0000C1050000}"/>
    <cellStyle name="Comma 3 3 4 3 2" xfId="1480" xr:uid="{00000000-0005-0000-0000-0000C2050000}"/>
    <cellStyle name="Comma 3 3 4 3 3" xfId="1481" xr:uid="{00000000-0005-0000-0000-0000C3050000}"/>
    <cellStyle name="Comma 3 3 4 4" xfId="1482" xr:uid="{00000000-0005-0000-0000-0000C4050000}"/>
    <cellStyle name="Comma 3 3 4 4 2" xfId="1483" xr:uid="{00000000-0005-0000-0000-0000C5050000}"/>
    <cellStyle name="Comma 3 3 4 4 3" xfId="1484" xr:uid="{00000000-0005-0000-0000-0000C6050000}"/>
    <cellStyle name="Comma 3 3 4 5" xfId="1485" xr:uid="{00000000-0005-0000-0000-0000C7050000}"/>
    <cellStyle name="Comma 3 3 4 5 2" xfId="1486" xr:uid="{00000000-0005-0000-0000-0000C8050000}"/>
    <cellStyle name="Comma 3 3 4 5 3" xfId="1487" xr:uid="{00000000-0005-0000-0000-0000C9050000}"/>
    <cellStyle name="Comma 3 3 4 6" xfId="1488" xr:uid="{00000000-0005-0000-0000-0000CA050000}"/>
    <cellStyle name="Comma 3 3 4 7" xfId="1489" xr:uid="{00000000-0005-0000-0000-0000CB050000}"/>
    <cellStyle name="Comma 3 3 5" xfId="1490" xr:uid="{00000000-0005-0000-0000-0000CC050000}"/>
    <cellStyle name="Comma 3 3 5 2" xfId="1491" xr:uid="{00000000-0005-0000-0000-0000CD050000}"/>
    <cellStyle name="Comma 3 3 5 3" xfId="1492" xr:uid="{00000000-0005-0000-0000-0000CE050000}"/>
    <cellStyle name="Comma 3 3 6" xfId="1493" xr:uid="{00000000-0005-0000-0000-0000CF050000}"/>
    <cellStyle name="Comma 3 3 6 2" xfId="1494" xr:uid="{00000000-0005-0000-0000-0000D0050000}"/>
    <cellStyle name="Comma 3 3 6 3" xfId="1495" xr:uid="{00000000-0005-0000-0000-0000D1050000}"/>
    <cellStyle name="Comma 3 3 7" xfId="1496" xr:uid="{00000000-0005-0000-0000-0000D2050000}"/>
    <cellStyle name="Comma 3 3 7 2" xfId="1497" xr:uid="{00000000-0005-0000-0000-0000D3050000}"/>
    <cellStyle name="Comma 3 3 7 3" xfId="1498" xr:uid="{00000000-0005-0000-0000-0000D4050000}"/>
    <cellStyle name="Comma 3 3 8" xfId="1499" xr:uid="{00000000-0005-0000-0000-0000D5050000}"/>
    <cellStyle name="Comma 3 3 8 2" xfId="1500" xr:uid="{00000000-0005-0000-0000-0000D6050000}"/>
    <cellStyle name="Comma 3 3 8 3" xfId="1501" xr:uid="{00000000-0005-0000-0000-0000D7050000}"/>
    <cellStyle name="Comma 3 3 9" xfId="1502" xr:uid="{00000000-0005-0000-0000-0000D8050000}"/>
    <cellStyle name="Comma 3 4" xfId="1503" xr:uid="{00000000-0005-0000-0000-0000D9050000}"/>
    <cellStyle name="Comma 3 4 2" xfId="1504" xr:uid="{00000000-0005-0000-0000-0000DA050000}"/>
    <cellStyle name="Comma 3 4 2 2" xfId="1505" xr:uid="{00000000-0005-0000-0000-0000DB050000}"/>
    <cellStyle name="Comma 3 4 2 3" xfId="1506" xr:uid="{00000000-0005-0000-0000-0000DC050000}"/>
    <cellStyle name="Comma 3 4 3" xfId="1507" xr:uid="{00000000-0005-0000-0000-0000DD050000}"/>
    <cellStyle name="Comma 3 4 3 2" xfId="1508" xr:uid="{00000000-0005-0000-0000-0000DE050000}"/>
    <cellStyle name="Comma 3 4 3 3" xfId="1509" xr:uid="{00000000-0005-0000-0000-0000DF050000}"/>
    <cellStyle name="Comma 3 4 4" xfId="1510" xr:uid="{00000000-0005-0000-0000-0000E0050000}"/>
    <cellStyle name="Comma 3 4 4 2" xfId="1511" xr:uid="{00000000-0005-0000-0000-0000E1050000}"/>
    <cellStyle name="Comma 3 4 4 3" xfId="1512" xr:uid="{00000000-0005-0000-0000-0000E2050000}"/>
    <cellStyle name="Comma 3 4 5" xfId="1513" xr:uid="{00000000-0005-0000-0000-0000E3050000}"/>
    <cellStyle name="Comma 3 4 5 2" xfId="1514" xr:uid="{00000000-0005-0000-0000-0000E4050000}"/>
    <cellStyle name="Comma 3 4 5 3" xfId="1515" xr:uid="{00000000-0005-0000-0000-0000E5050000}"/>
    <cellStyle name="Comma 3 4 6" xfId="1516" xr:uid="{00000000-0005-0000-0000-0000E6050000}"/>
    <cellStyle name="Comma 3 4 7" xfId="1517" xr:uid="{00000000-0005-0000-0000-0000E7050000}"/>
    <cellStyle name="Comma 3 5" xfId="1518" xr:uid="{00000000-0005-0000-0000-0000E8050000}"/>
    <cellStyle name="Comma 3 5 2" xfId="1519" xr:uid="{00000000-0005-0000-0000-0000E9050000}"/>
    <cellStyle name="Comma 3 5 2 2" xfId="1520" xr:uid="{00000000-0005-0000-0000-0000EA050000}"/>
    <cellStyle name="Comma 3 5 2 3" xfId="1521" xr:uid="{00000000-0005-0000-0000-0000EB050000}"/>
    <cellStyle name="Comma 3 5 3" xfId="1522" xr:uid="{00000000-0005-0000-0000-0000EC050000}"/>
    <cellStyle name="Comma 3 5 3 2" xfId="1523" xr:uid="{00000000-0005-0000-0000-0000ED050000}"/>
    <cellStyle name="Comma 3 5 3 3" xfId="1524" xr:uid="{00000000-0005-0000-0000-0000EE050000}"/>
    <cellStyle name="Comma 3 5 4" xfId="1525" xr:uid="{00000000-0005-0000-0000-0000EF050000}"/>
    <cellStyle name="Comma 3 5 4 2" xfId="1526" xr:uid="{00000000-0005-0000-0000-0000F0050000}"/>
    <cellStyle name="Comma 3 5 4 3" xfId="1527" xr:uid="{00000000-0005-0000-0000-0000F1050000}"/>
    <cellStyle name="Comma 3 5 5" xfId="1528" xr:uid="{00000000-0005-0000-0000-0000F2050000}"/>
    <cellStyle name="Comma 3 5 5 2" xfId="1529" xr:uid="{00000000-0005-0000-0000-0000F3050000}"/>
    <cellStyle name="Comma 3 5 5 3" xfId="1530" xr:uid="{00000000-0005-0000-0000-0000F4050000}"/>
    <cellStyle name="Comma 3 5 6" xfId="1531" xr:uid="{00000000-0005-0000-0000-0000F5050000}"/>
    <cellStyle name="Comma 3 5 6 2" xfId="1532" xr:uid="{00000000-0005-0000-0000-0000F6050000}"/>
    <cellStyle name="Comma 3 5 6 3" xfId="1533" xr:uid="{00000000-0005-0000-0000-0000F7050000}"/>
    <cellStyle name="Comma 3 5 7" xfId="1534" xr:uid="{00000000-0005-0000-0000-0000F8050000}"/>
    <cellStyle name="Comma 3 5 8" xfId="1535" xr:uid="{00000000-0005-0000-0000-0000F9050000}"/>
    <cellStyle name="Comma 3 6" xfId="1536" xr:uid="{00000000-0005-0000-0000-0000FA050000}"/>
    <cellStyle name="Comma 3 6 2" xfId="1537" xr:uid="{00000000-0005-0000-0000-0000FB050000}"/>
    <cellStyle name="Comma 3 6 2 2" xfId="1538" xr:uid="{00000000-0005-0000-0000-0000FC050000}"/>
    <cellStyle name="Comma 3 6 2 3" xfId="1539" xr:uid="{00000000-0005-0000-0000-0000FD050000}"/>
    <cellStyle name="Comma 3 6 3" xfId="1540" xr:uid="{00000000-0005-0000-0000-0000FE050000}"/>
    <cellStyle name="Comma 3 6 3 2" xfId="1541" xr:uid="{00000000-0005-0000-0000-0000FF050000}"/>
    <cellStyle name="Comma 3 6 3 3" xfId="1542" xr:uid="{00000000-0005-0000-0000-000000060000}"/>
    <cellStyle name="Comma 3 6 4" xfId="1543" xr:uid="{00000000-0005-0000-0000-000001060000}"/>
    <cellStyle name="Comma 3 6 4 2" xfId="1544" xr:uid="{00000000-0005-0000-0000-000002060000}"/>
    <cellStyle name="Comma 3 6 4 3" xfId="1545" xr:uid="{00000000-0005-0000-0000-000003060000}"/>
    <cellStyle name="Comma 3 6 5" xfId="1546" xr:uid="{00000000-0005-0000-0000-000004060000}"/>
    <cellStyle name="Comma 3 6 5 2" xfId="1547" xr:uid="{00000000-0005-0000-0000-000005060000}"/>
    <cellStyle name="Comma 3 6 5 3" xfId="1548" xr:uid="{00000000-0005-0000-0000-000006060000}"/>
    <cellStyle name="Comma 3 6 6" xfId="1549" xr:uid="{00000000-0005-0000-0000-000007060000}"/>
    <cellStyle name="Comma 3 6 7" xfId="1550" xr:uid="{00000000-0005-0000-0000-000008060000}"/>
    <cellStyle name="Comma 3 7" xfId="1551" xr:uid="{00000000-0005-0000-0000-000009060000}"/>
    <cellStyle name="Comma 3 7 2" xfId="1552" xr:uid="{00000000-0005-0000-0000-00000A060000}"/>
    <cellStyle name="Comma 3 7 3" xfId="1553" xr:uid="{00000000-0005-0000-0000-00000B060000}"/>
    <cellStyle name="Comma 3 8" xfId="1554" xr:uid="{00000000-0005-0000-0000-00000C060000}"/>
    <cellStyle name="Comma 3 8 2" xfId="1555" xr:uid="{00000000-0005-0000-0000-00000D060000}"/>
    <cellStyle name="Comma 3 8 3" xfId="1556" xr:uid="{00000000-0005-0000-0000-00000E060000}"/>
    <cellStyle name="Comma 3 9" xfId="1557" xr:uid="{00000000-0005-0000-0000-00000F060000}"/>
    <cellStyle name="Comma 3 9 2" xfId="1558" xr:uid="{00000000-0005-0000-0000-000010060000}"/>
    <cellStyle name="Comma 3 9 3" xfId="1559" xr:uid="{00000000-0005-0000-0000-000011060000}"/>
    <cellStyle name="Comma 4" xfId="1560" xr:uid="{00000000-0005-0000-0000-000012060000}"/>
    <cellStyle name="Comma 4 10" xfId="1561" xr:uid="{00000000-0005-0000-0000-000013060000}"/>
    <cellStyle name="Comma 4 11" xfId="1562" xr:uid="{00000000-0005-0000-0000-000014060000}"/>
    <cellStyle name="Comma 4 2" xfId="1563" xr:uid="{00000000-0005-0000-0000-000015060000}"/>
    <cellStyle name="Comma 4 2 10" xfId="1564" xr:uid="{00000000-0005-0000-0000-000016060000}"/>
    <cellStyle name="Comma 4 2 2" xfId="1565" xr:uid="{00000000-0005-0000-0000-000017060000}"/>
    <cellStyle name="Comma 4 2 2 2" xfId="1566" xr:uid="{00000000-0005-0000-0000-000018060000}"/>
    <cellStyle name="Comma 4 2 2 2 2" xfId="1567" xr:uid="{00000000-0005-0000-0000-000019060000}"/>
    <cellStyle name="Comma 4 2 2 2 3" xfId="1568" xr:uid="{00000000-0005-0000-0000-00001A060000}"/>
    <cellStyle name="Comma 4 2 2 3" xfId="1569" xr:uid="{00000000-0005-0000-0000-00001B060000}"/>
    <cellStyle name="Comma 4 2 2 3 2" xfId="1570" xr:uid="{00000000-0005-0000-0000-00001C060000}"/>
    <cellStyle name="Comma 4 2 2 3 3" xfId="1571" xr:uid="{00000000-0005-0000-0000-00001D060000}"/>
    <cellStyle name="Comma 4 2 2 4" xfId="1572" xr:uid="{00000000-0005-0000-0000-00001E060000}"/>
    <cellStyle name="Comma 4 2 2 4 2" xfId="1573" xr:uid="{00000000-0005-0000-0000-00001F060000}"/>
    <cellStyle name="Comma 4 2 2 4 3" xfId="1574" xr:uid="{00000000-0005-0000-0000-000020060000}"/>
    <cellStyle name="Comma 4 2 2 5" xfId="1575" xr:uid="{00000000-0005-0000-0000-000021060000}"/>
    <cellStyle name="Comma 4 2 2 5 2" xfId="1576" xr:uid="{00000000-0005-0000-0000-000022060000}"/>
    <cellStyle name="Comma 4 2 2 5 3" xfId="1577" xr:uid="{00000000-0005-0000-0000-000023060000}"/>
    <cellStyle name="Comma 4 2 2 6" xfId="1578" xr:uid="{00000000-0005-0000-0000-000024060000}"/>
    <cellStyle name="Comma 4 2 2 7" xfId="1579" xr:uid="{00000000-0005-0000-0000-000025060000}"/>
    <cellStyle name="Comma 4 2 3" xfId="1580" xr:uid="{00000000-0005-0000-0000-000026060000}"/>
    <cellStyle name="Comma 4 2 3 2" xfId="1581" xr:uid="{00000000-0005-0000-0000-000027060000}"/>
    <cellStyle name="Comma 4 2 3 2 2" xfId="1582" xr:uid="{00000000-0005-0000-0000-000028060000}"/>
    <cellStyle name="Comma 4 2 3 2 3" xfId="1583" xr:uid="{00000000-0005-0000-0000-000029060000}"/>
    <cellStyle name="Comma 4 2 3 3" xfId="1584" xr:uid="{00000000-0005-0000-0000-00002A060000}"/>
    <cellStyle name="Comma 4 2 3 3 2" xfId="1585" xr:uid="{00000000-0005-0000-0000-00002B060000}"/>
    <cellStyle name="Comma 4 2 3 3 3" xfId="1586" xr:uid="{00000000-0005-0000-0000-00002C060000}"/>
    <cellStyle name="Comma 4 2 3 4" xfId="1587" xr:uid="{00000000-0005-0000-0000-00002D060000}"/>
    <cellStyle name="Comma 4 2 3 4 2" xfId="1588" xr:uid="{00000000-0005-0000-0000-00002E060000}"/>
    <cellStyle name="Comma 4 2 3 4 3" xfId="1589" xr:uid="{00000000-0005-0000-0000-00002F060000}"/>
    <cellStyle name="Comma 4 2 3 5" xfId="1590" xr:uid="{00000000-0005-0000-0000-000030060000}"/>
    <cellStyle name="Comma 4 2 3 5 2" xfId="1591" xr:uid="{00000000-0005-0000-0000-000031060000}"/>
    <cellStyle name="Comma 4 2 3 5 3" xfId="1592" xr:uid="{00000000-0005-0000-0000-000032060000}"/>
    <cellStyle name="Comma 4 2 3 6" xfId="1593" xr:uid="{00000000-0005-0000-0000-000033060000}"/>
    <cellStyle name="Comma 4 2 3 6 2" xfId="1594" xr:uid="{00000000-0005-0000-0000-000034060000}"/>
    <cellStyle name="Comma 4 2 3 6 3" xfId="1595" xr:uid="{00000000-0005-0000-0000-000035060000}"/>
    <cellStyle name="Comma 4 2 3 7" xfId="1596" xr:uid="{00000000-0005-0000-0000-000036060000}"/>
    <cellStyle name="Comma 4 2 3 8" xfId="1597" xr:uid="{00000000-0005-0000-0000-000037060000}"/>
    <cellStyle name="Comma 4 2 4" xfId="1598" xr:uid="{00000000-0005-0000-0000-000038060000}"/>
    <cellStyle name="Comma 4 2 4 2" xfId="1599" xr:uid="{00000000-0005-0000-0000-000039060000}"/>
    <cellStyle name="Comma 4 2 4 2 2" xfId="1600" xr:uid="{00000000-0005-0000-0000-00003A060000}"/>
    <cellStyle name="Comma 4 2 4 2 3" xfId="1601" xr:uid="{00000000-0005-0000-0000-00003B060000}"/>
    <cellStyle name="Comma 4 2 4 3" xfId="1602" xr:uid="{00000000-0005-0000-0000-00003C060000}"/>
    <cellStyle name="Comma 4 2 4 3 2" xfId="1603" xr:uid="{00000000-0005-0000-0000-00003D060000}"/>
    <cellStyle name="Comma 4 2 4 3 3" xfId="1604" xr:uid="{00000000-0005-0000-0000-00003E060000}"/>
    <cellStyle name="Comma 4 2 4 4" xfId="1605" xr:uid="{00000000-0005-0000-0000-00003F060000}"/>
    <cellStyle name="Comma 4 2 4 4 2" xfId="1606" xr:uid="{00000000-0005-0000-0000-000040060000}"/>
    <cellStyle name="Comma 4 2 4 4 3" xfId="1607" xr:uid="{00000000-0005-0000-0000-000041060000}"/>
    <cellStyle name="Comma 4 2 4 5" xfId="1608" xr:uid="{00000000-0005-0000-0000-000042060000}"/>
    <cellStyle name="Comma 4 2 4 5 2" xfId="1609" xr:uid="{00000000-0005-0000-0000-000043060000}"/>
    <cellStyle name="Comma 4 2 4 5 3" xfId="1610" xr:uid="{00000000-0005-0000-0000-000044060000}"/>
    <cellStyle name="Comma 4 2 4 6" xfId="1611" xr:uid="{00000000-0005-0000-0000-000045060000}"/>
    <cellStyle name="Comma 4 2 4 7" xfId="1612" xr:uid="{00000000-0005-0000-0000-000046060000}"/>
    <cellStyle name="Comma 4 2 5" xfId="1613" xr:uid="{00000000-0005-0000-0000-000047060000}"/>
    <cellStyle name="Comma 4 2 5 2" xfId="1614" xr:uid="{00000000-0005-0000-0000-000048060000}"/>
    <cellStyle name="Comma 4 2 5 3" xfId="1615" xr:uid="{00000000-0005-0000-0000-000049060000}"/>
    <cellStyle name="Comma 4 2 6" xfId="1616" xr:uid="{00000000-0005-0000-0000-00004A060000}"/>
    <cellStyle name="Comma 4 2 6 2" xfId="1617" xr:uid="{00000000-0005-0000-0000-00004B060000}"/>
    <cellStyle name="Comma 4 2 6 3" xfId="1618" xr:uid="{00000000-0005-0000-0000-00004C060000}"/>
    <cellStyle name="Comma 4 2 7" xfId="1619" xr:uid="{00000000-0005-0000-0000-00004D060000}"/>
    <cellStyle name="Comma 4 2 7 2" xfId="1620" xr:uid="{00000000-0005-0000-0000-00004E060000}"/>
    <cellStyle name="Comma 4 2 7 3" xfId="1621" xr:uid="{00000000-0005-0000-0000-00004F060000}"/>
    <cellStyle name="Comma 4 2 8" xfId="1622" xr:uid="{00000000-0005-0000-0000-000050060000}"/>
    <cellStyle name="Comma 4 2 8 2" xfId="1623" xr:uid="{00000000-0005-0000-0000-000051060000}"/>
    <cellStyle name="Comma 4 2 8 3" xfId="1624" xr:uid="{00000000-0005-0000-0000-000052060000}"/>
    <cellStyle name="Comma 4 2 9" xfId="1625" xr:uid="{00000000-0005-0000-0000-000053060000}"/>
    <cellStyle name="Comma 4 3" xfId="1626" xr:uid="{00000000-0005-0000-0000-000054060000}"/>
    <cellStyle name="Comma 4 3 2" xfId="1627" xr:uid="{00000000-0005-0000-0000-000055060000}"/>
    <cellStyle name="Comma 4 3 2 2" xfId="1628" xr:uid="{00000000-0005-0000-0000-000056060000}"/>
    <cellStyle name="Comma 4 3 2 3" xfId="1629" xr:uid="{00000000-0005-0000-0000-000057060000}"/>
    <cellStyle name="Comma 4 3 3" xfId="1630" xr:uid="{00000000-0005-0000-0000-000058060000}"/>
    <cellStyle name="Comma 4 3 3 2" xfId="1631" xr:uid="{00000000-0005-0000-0000-000059060000}"/>
    <cellStyle name="Comma 4 3 3 3" xfId="1632" xr:uid="{00000000-0005-0000-0000-00005A060000}"/>
    <cellStyle name="Comma 4 3 4" xfId="1633" xr:uid="{00000000-0005-0000-0000-00005B060000}"/>
    <cellStyle name="Comma 4 3 4 2" xfId="1634" xr:uid="{00000000-0005-0000-0000-00005C060000}"/>
    <cellStyle name="Comma 4 3 4 3" xfId="1635" xr:uid="{00000000-0005-0000-0000-00005D060000}"/>
    <cellStyle name="Comma 4 3 5" xfId="1636" xr:uid="{00000000-0005-0000-0000-00005E060000}"/>
    <cellStyle name="Comma 4 3 5 2" xfId="1637" xr:uid="{00000000-0005-0000-0000-00005F060000}"/>
    <cellStyle name="Comma 4 3 5 3" xfId="1638" xr:uid="{00000000-0005-0000-0000-000060060000}"/>
    <cellStyle name="Comma 4 3 6" xfId="1639" xr:uid="{00000000-0005-0000-0000-000061060000}"/>
    <cellStyle name="Comma 4 3 7" xfId="1640" xr:uid="{00000000-0005-0000-0000-000062060000}"/>
    <cellStyle name="Comma 4 4" xfId="1641" xr:uid="{00000000-0005-0000-0000-000063060000}"/>
    <cellStyle name="Comma 4 4 2" xfId="1642" xr:uid="{00000000-0005-0000-0000-000064060000}"/>
    <cellStyle name="Comma 4 4 2 2" xfId="1643" xr:uid="{00000000-0005-0000-0000-000065060000}"/>
    <cellStyle name="Comma 4 4 2 3" xfId="1644" xr:uid="{00000000-0005-0000-0000-000066060000}"/>
    <cellStyle name="Comma 4 4 3" xfId="1645" xr:uid="{00000000-0005-0000-0000-000067060000}"/>
    <cellStyle name="Comma 4 4 3 2" xfId="1646" xr:uid="{00000000-0005-0000-0000-000068060000}"/>
    <cellStyle name="Comma 4 4 3 3" xfId="1647" xr:uid="{00000000-0005-0000-0000-000069060000}"/>
    <cellStyle name="Comma 4 4 4" xfId="1648" xr:uid="{00000000-0005-0000-0000-00006A060000}"/>
    <cellStyle name="Comma 4 4 4 2" xfId="1649" xr:uid="{00000000-0005-0000-0000-00006B060000}"/>
    <cellStyle name="Comma 4 4 4 3" xfId="1650" xr:uid="{00000000-0005-0000-0000-00006C060000}"/>
    <cellStyle name="Comma 4 4 5" xfId="1651" xr:uid="{00000000-0005-0000-0000-00006D060000}"/>
    <cellStyle name="Comma 4 4 5 2" xfId="1652" xr:uid="{00000000-0005-0000-0000-00006E060000}"/>
    <cellStyle name="Comma 4 4 5 3" xfId="1653" xr:uid="{00000000-0005-0000-0000-00006F060000}"/>
    <cellStyle name="Comma 4 4 6" xfId="1654" xr:uid="{00000000-0005-0000-0000-000070060000}"/>
    <cellStyle name="Comma 4 4 6 2" xfId="1655" xr:uid="{00000000-0005-0000-0000-000071060000}"/>
    <cellStyle name="Comma 4 4 6 3" xfId="1656" xr:uid="{00000000-0005-0000-0000-000072060000}"/>
    <cellStyle name="Comma 4 4 7" xfId="1657" xr:uid="{00000000-0005-0000-0000-000073060000}"/>
    <cellStyle name="Comma 4 4 8" xfId="1658" xr:uid="{00000000-0005-0000-0000-000074060000}"/>
    <cellStyle name="Comma 4 5" xfId="1659" xr:uid="{00000000-0005-0000-0000-000075060000}"/>
    <cellStyle name="Comma 4 5 2" xfId="1660" xr:uid="{00000000-0005-0000-0000-000076060000}"/>
    <cellStyle name="Comma 4 5 2 2" xfId="1661" xr:uid="{00000000-0005-0000-0000-000077060000}"/>
    <cellStyle name="Comma 4 5 2 3" xfId="1662" xr:uid="{00000000-0005-0000-0000-000078060000}"/>
    <cellStyle name="Comma 4 5 3" xfId="1663" xr:uid="{00000000-0005-0000-0000-000079060000}"/>
    <cellStyle name="Comma 4 5 3 2" xfId="1664" xr:uid="{00000000-0005-0000-0000-00007A060000}"/>
    <cellStyle name="Comma 4 5 3 3" xfId="1665" xr:uid="{00000000-0005-0000-0000-00007B060000}"/>
    <cellStyle name="Comma 4 5 4" xfId="1666" xr:uid="{00000000-0005-0000-0000-00007C060000}"/>
    <cellStyle name="Comma 4 5 4 2" xfId="1667" xr:uid="{00000000-0005-0000-0000-00007D060000}"/>
    <cellStyle name="Comma 4 5 4 3" xfId="1668" xr:uid="{00000000-0005-0000-0000-00007E060000}"/>
    <cellStyle name="Comma 4 5 5" xfId="1669" xr:uid="{00000000-0005-0000-0000-00007F060000}"/>
    <cellStyle name="Comma 4 5 5 2" xfId="1670" xr:uid="{00000000-0005-0000-0000-000080060000}"/>
    <cellStyle name="Comma 4 5 5 3" xfId="1671" xr:uid="{00000000-0005-0000-0000-000081060000}"/>
    <cellStyle name="Comma 4 5 6" xfId="1672" xr:uid="{00000000-0005-0000-0000-000082060000}"/>
    <cellStyle name="Comma 4 5 7" xfId="1673" xr:uid="{00000000-0005-0000-0000-000083060000}"/>
    <cellStyle name="Comma 4 6" xfId="1674" xr:uid="{00000000-0005-0000-0000-000084060000}"/>
    <cellStyle name="Comma 4 6 2" xfId="1675" xr:uid="{00000000-0005-0000-0000-000085060000}"/>
    <cellStyle name="Comma 4 6 3" xfId="1676" xr:uid="{00000000-0005-0000-0000-000086060000}"/>
    <cellStyle name="Comma 4 7" xfId="1677" xr:uid="{00000000-0005-0000-0000-000087060000}"/>
    <cellStyle name="Comma 4 7 2" xfId="1678" xr:uid="{00000000-0005-0000-0000-000088060000}"/>
    <cellStyle name="Comma 4 7 3" xfId="1679" xr:uid="{00000000-0005-0000-0000-000089060000}"/>
    <cellStyle name="Comma 4 8" xfId="1680" xr:uid="{00000000-0005-0000-0000-00008A060000}"/>
    <cellStyle name="Comma 4 8 2" xfId="1681" xr:uid="{00000000-0005-0000-0000-00008B060000}"/>
    <cellStyle name="Comma 4 8 3" xfId="1682" xr:uid="{00000000-0005-0000-0000-00008C060000}"/>
    <cellStyle name="Comma 4 9" xfId="1683" xr:uid="{00000000-0005-0000-0000-00008D060000}"/>
    <cellStyle name="Comma 4 9 2" xfId="1684" xr:uid="{00000000-0005-0000-0000-00008E060000}"/>
    <cellStyle name="Comma 4 9 3" xfId="1685" xr:uid="{00000000-0005-0000-0000-00008F060000}"/>
    <cellStyle name="Comma 5" xfId="1686" xr:uid="{00000000-0005-0000-0000-000090060000}"/>
    <cellStyle name="Comma 5 2" xfId="1687" xr:uid="{00000000-0005-0000-0000-000091060000}"/>
    <cellStyle name="Comma 5 2 2" xfId="1688" xr:uid="{00000000-0005-0000-0000-000092060000}"/>
    <cellStyle name="Comma 5 2 3" xfId="1689" xr:uid="{00000000-0005-0000-0000-000093060000}"/>
    <cellStyle name="Comma 5 3" xfId="1690" xr:uid="{00000000-0005-0000-0000-000094060000}"/>
    <cellStyle name="Comma 5 3 2" xfId="1691" xr:uid="{00000000-0005-0000-0000-000095060000}"/>
    <cellStyle name="Comma 5 3 3" xfId="1692" xr:uid="{00000000-0005-0000-0000-000096060000}"/>
    <cellStyle name="Comma 5 4" xfId="1693" xr:uid="{00000000-0005-0000-0000-000097060000}"/>
    <cellStyle name="Comma 5 4 2" xfId="1694" xr:uid="{00000000-0005-0000-0000-000098060000}"/>
    <cellStyle name="Comma 5 4 3" xfId="1695" xr:uid="{00000000-0005-0000-0000-000099060000}"/>
    <cellStyle name="Comma 5 5" xfId="1696" xr:uid="{00000000-0005-0000-0000-00009A060000}"/>
    <cellStyle name="Comma 5 5 2" xfId="1697" xr:uid="{00000000-0005-0000-0000-00009B060000}"/>
    <cellStyle name="Comma 5 5 3" xfId="1698" xr:uid="{00000000-0005-0000-0000-00009C060000}"/>
    <cellStyle name="Comma 5 6" xfId="1699" xr:uid="{00000000-0005-0000-0000-00009D060000}"/>
    <cellStyle name="Comma 5 7" xfId="1700" xr:uid="{00000000-0005-0000-0000-00009E060000}"/>
    <cellStyle name="Comma 6" xfId="1701" xr:uid="{00000000-0005-0000-0000-00009F060000}"/>
    <cellStyle name="Comma 6 2" xfId="1702" xr:uid="{00000000-0005-0000-0000-0000A0060000}"/>
    <cellStyle name="Comma 6 3" xfId="1703" xr:uid="{00000000-0005-0000-0000-0000A1060000}"/>
    <cellStyle name="Comma 7" xfId="1704" xr:uid="{00000000-0005-0000-0000-0000A2060000}"/>
    <cellStyle name="Comma 7 2" xfId="1705" xr:uid="{00000000-0005-0000-0000-0000A3060000}"/>
    <cellStyle name="Comma 7 3" xfId="1706" xr:uid="{00000000-0005-0000-0000-0000A4060000}"/>
    <cellStyle name="Comma 8" xfId="1707" xr:uid="{00000000-0005-0000-0000-0000A5060000}"/>
    <cellStyle name="Excel Built-in Comma" xfId="1708" xr:uid="{00000000-0005-0000-0000-0000A6060000}"/>
    <cellStyle name="Excel Built-in Comma 2" xfId="1709" xr:uid="{00000000-0005-0000-0000-0000A7060000}"/>
    <cellStyle name="Excel Built-in Normal" xfId="1710" xr:uid="{00000000-0005-0000-0000-0000A8060000}"/>
    <cellStyle name="Excel Built-in Normal 2" xfId="1711" xr:uid="{00000000-0005-0000-0000-0000A9060000}"/>
    <cellStyle name="Explanatory Text" xfId="16" builtinId="53" customBuiltin="1"/>
    <cellStyle name="Explanatory Text 2" xfId="1712" xr:uid="{00000000-0005-0000-0000-0000AB060000}"/>
    <cellStyle name="Good" xfId="7" builtinId="26" customBuiltin="1"/>
    <cellStyle name="Good 2" xfId="1713" xr:uid="{00000000-0005-0000-0000-0000AD060000}"/>
    <cellStyle name="Good 2 2" xfId="1714" xr:uid="{00000000-0005-0000-0000-0000AE060000}"/>
    <cellStyle name="Heading 1" xfId="3" builtinId="16" customBuiltin="1"/>
    <cellStyle name="Heading 1 2" xfId="1715" xr:uid="{00000000-0005-0000-0000-0000B0060000}"/>
    <cellStyle name="Heading 2" xfId="4" builtinId="17" customBuiltin="1"/>
    <cellStyle name="Heading 2 2" xfId="1716" xr:uid="{00000000-0005-0000-0000-0000B2060000}"/>
    <cellStyle name="Heading 3" xfId="5" builtinId="18" customBuiltin="1"/>
    <cellStyle name="Heading 3 2" xfId="1717" xr:uid="{00000000-0005-0000-0000-0000B4060000}"/>
    <cellStyle name="Heading 4" xfId="6" builtinId="19" customBuiltin="1"/>
    <cellStyle name="Heading 4 2" xfId="1718" xr:uid="{00000000-0005-0000-0000-0000B6060000}"/>
    <cellStyle name="Input" xfId="9" builtinId="20" customBuiltin="1"/>
    <cellStyle name="Input 2" xfId="1719" xr:uid="{00000000-0005-0000-0000-0000B9060000}"/>
    <cellStyle name="Input 2 2" xfId="1720" xr:uid="{00000000-0005-0000-0000-0000BA060000}"/>
    <cellStyle name="Linked Cell" xfId="12" builtinId="24" customBuiltin="1"/>
    <cellStyle name="Linked Cell 2" xfId="1721" xr:uid="{00000000-0005-0000-0000-0000BC060000}"/>
    <cellStyle name="Neutral 10" xfId="125" xr:uid="{00000000-0005-0000-0000-0000BD060000}"/>
    <cellStyle name="Neutral 11" xfId="127" xr:uid="{00000000-0005-0000-0000-0000BE060000}"/>
    <cellStyle name="Neutral 12" xfId="129" xr:uid="{00000000-0005-0000-0000-0000BF060000}"/>
    <cellStyle name="Neutral 13" xfId="131" xr:uid="{00000000-0005-0000-0000-0000C0060000}"/>
    <cellStyle name="Neutral 14" xfId="173" xr:uid="{00000000-0005-0000-0000-0000C1060000}"/>
    <cellStyle name="Neutral 15" xfId="181" xr:uid="{00000000-0005-0000-0000-0000C2060000}"/>
    <cellStyle name="Neutral 16" xfId="189" xr:uid="{00000000-0005-0000-0000-0000C3060000}"/>
    <cellStyle name="Neutral 17" xfId="194" xr:uid="{00000000-0005-0000-0000-0000C4060000}"/>
    <cellStyle name="Neutral 18" xfId="196" xr:uid="{00000000-0005-0000-0000-0000C5060000}"/>
    <cellStyle name="Neutral 19" xfId="198" xr:uid="{00000000-0005-0000-0000-0000C6060000}"/>
    <cellStyle name="Neutral 2" xfId="70" xr:uid="{00000000-0005-0000-0000-0000C7060000}"/>
    <cellStyle name="Neutral 2 10" xfId="1723" xr:uid="{00000000-0005-0000-0000-0000C8060000}"/>
    <cellStyle name="Neutral 2 100" xfId="3181" xr:uid="{00000000-0005-0000-0000-0000C9060000}"/>
    <cellStyle name="Neutral 2 11" xfId="1724" xr:uid="{00000000-0005-0000-0000-0000CA060000}"/>
    <cellStyle name="Neutral 2 12" xfId="1725" xr:uid="{00000000-0005-0000-0000-0000CB060000}"/>
    <cellStyle name="Neutral 2 13" xfId="1726" xr:uid="{00000000-0005-0000-0000-0000CC060000}"/>
    <cellStyle name="Neutral 2 14" xfId="1727" xr:uid="{00000000-0005-0000-0000-0000CD060000}"/>
    <cellStyle name="Neutral 2 15" xfId="1728" xr:uid="{00000000-0005-0000-0000-0000CE060000}"/>
    <cellStyle name="Neutral 2 16" xfId="1729" xr:uid="{00000000-0005-0000-0000-0000CF060000}"/>
    <cellStyle name="Neutral 2 17" xfId="1730" xr:uid="{00000000-0005-0000-0000-0000D0060000}"/>
    <cellStyle name="Neutral 2 18" xfId="1731" xr:uid="{00000000-0005-0000-0000-0000D1060000}"/>
    <cellStyle name="Neutral 2 19" xfId="1732" xr:uid="{00000000-0005-0000-0000-0000D2060000}"/>
    <cellStyle name="Neutral 2 2" xfId="1722" xr:uid="{00000000-0005-0000-0000-0000D3060000}"/>
    <cellStyle name="Neutral 2 2 2" xfId="1733" xr:uid="{00000000-0005-0000-0000-0000D4060000}"/>
    <cellStyle name="Neutral 2 2 2 2" xfId="1734" xr:uid="{00000000-0005-0000-0000-0000D5060000}"/>
    <cellStyle name="Neutral 2 20" xfId="1735" xr:uid="{00000000-0005-0000-0000-0000D6060000}"/>
    <cellStyle name="Neutral 2 21" xfId="1736" xr:uid="{00000000-0005-0000-0000-0000D7060000}"/>
    <cellStyle name="Neutral 2 22" xfId="1737" xr:uid="{00000000-0005-0000-0000-0000D8060000}"/>
    <cellStyle name="Neutral 2 23" xfId="1738" xr:uid="{00000000-0005-0000-0000-0000D9060000}"/>
    <cellStyle name="Neutral 2 24" xfId="1739" xr:uid="{00000000-0005-0000-0000-0000DA060000}"/>
    <cellStyle name="Neutral 2 25" xfId="1740" xr:uid="{00000000-0005-0000-0000-0000DB060000}"/>
    <cellStyle name="Neutral 2 26" xfId="1741" xr:uid="{00000000-0005-0000-0000-0000DC060000}"/>
    <cellStyle name="Neutral 2 27" xfId="1742" xr:uid="{00000000-0005-0000-0000-0000DD060000}"/>
    <cellStyle name="Neutral 2 28" xfId="1743" xr:uid="{00000000-0005-0000-0000-0000DE060000}"/>
    <cellStyle name="Neutral 2 29" xfId="1744" xr:uid="{00000000-0005-0000-0000-0000DF060000}"/>
    <cellStyle name="Neutral 2 3" xfId="1745" xr:uid="{00000000-0005-0000-0000-0000E0060000}"/>
    <cellStyle name="Neutral 2 30" xfId="1746" xr:uid="{00000000-0005-0000-0000-0000E1060000}"/>
    <cellStyle name="Neutral 2 31" xfId="1747" xr:uid="{00000000-0005-0000-0000-0000E2060000}"/>
    <cellStyle name="Neutral 2 32" xfId="1748" xr:uid="{00000000-0005-0000-0000-0000E3060000}"/>
    <cellStyle name="Neutral 2 33" xfId="1749" xr:uid="{00000000-0005-0000-0000-0000E4060000}"/>
    <cellStyle name="Neutral 2 34" xfId="1750" xr:uid="{00000000-0005-0000-0000-0000E5060000}"/>
    <cellStyle name="Neutral 2 35" xfId="1751" xr:uid="{00000000-0005-0000-0000-0000E6060000}"/>
    <cellStyle name="Neutral 2 36" xfId="1752" xr:uid="{00000000-0005-0000-0000-0000E7060000}"/>
    <cellStyle name="Neutral 2 37" xfId="1753" xr:uid="{00000000-0005-0000-0000-0000E8060000}"/>
    <cellStyle name="Neutral 2 38" xfId="1754" xr:uid="{00000000-0005-0000-0000-0000E9060000}"/>
    <cellStyle name="Neutral 2 39" xfId="1755" xr:uid="{00000000-0005-0000-0000-0000EA060000}"/>
    <cellStyle name="Neutral 2 4" xfId="1756" xr:uid="{00000000-0005-0000-0000-0000EB060000}"/>
    <cellStyle name="Neutral 2 40" xfId="1757" xr:uid="{00000000-0005-0000-0000-0000EC060000}"/>
    <cellStyle name="Neutral 2 41" xfId="1758" xr:uid="{00000000-0005-0000-0000-0000ED060000}"/>
    <cellStyle name="Neutral 2 42" xfId="1759" xr:uid="{00000000-0005-0000-0000-0000EE060000}"/>
    <cellStyle name="Neutral 2 43" xfId="1760" xr:uid="{00000000-0005-0000-0000-0000EF060000}"/>
    <cellStyle name="Neutral 2 44" xfId="1761" xr:uid="{00000000-0005-0000-0000-0000F0060000}"/>
    <cellStyle name="Neutral 2 45" xfId="1762" xr:uid="{00000000-0005-0000-0000-0000F1060000}"/>
    <cellStyle name="Neutral 2 46" xfId="1763" xr:uid="{00000000-0005-0000-0000-0000F2060000}"/>
    <cellStyle name="Neutral 2 47" xfId="1764" xr:uid="{00000000-0005-0000-0000-0000F3060000}"/>
    <cellStyle name="Neutral 2 48" xfId="1765" xr:uid="{00000000-0005-0000-0000-0000F4060000}"/>
    <cellStyle name="Neutral 2 49" xfId="1766" xr:uid="{00000000-0005-0000-0000-0000F5060000}"/>
    <cellStyle name="Neutral 2 5" xfId="1767" xr:uid="{00000000-0005-0000-0000-0000F6060000}"/>
    <cellStyle name="Neutral 2 50" xfId="1768" xr:uid="{00000000-0005-0000-0000-0000F7060000}"/>
    <cellStyle name="Neutral 2 51" xfId="1769" xr:uid="{00000000-0005-0000-0000-0000F8060000}"/>
    <cellStyle name="Neutral 2 52" xfId="1770" xr:uid="{00000000-0005-0000-0000-0000F9060000}"/>
    <cellStyle name="Neutral 2 53" xfId="1771" xr:uid="{00000000-0005-0000-0000-0000FA060000}"/>
    <cellStyle name="Neutral 2 54" xfId="1772" xr:uid="{00000000-0005-0000-0000-0000FB060000}"/>
    <cellStyle name="Neutral 2 55" xfId="1773" xr:uid="{00000000-0005-0000-0000-0000FC060000}"/>
    <cellStyle name="Neutral 2 56" xfId="1774" xr:uid="{00000000-0005-0000-0000-0000FD060000}"/>
    <cellStyle name="Neutral 2 57" xfId="1775" xr:uid="{00000000-0005-0000-0000-0000FE060000}"/>
    <cellStyle name="Neutral 2 58" xfId="1776" xr:uid="{00000000-0005-0000-0000-0000FF060000}"/>
    <cellStyle name="Neutral 2 59" xfId="1777" xr:uid="{00000000-0005-0000-0000-000000070000}"/>
    <cellStyle name="Neutral 2 6" xfId="1778" xr:uid="{00000000-0005-0000-0000-000001070000}"/>
    <cellStyle name="Neutral 2 60" xfId="1779" xr:uid="{00000000-0005-0000-0000-000002070000}"/>
    <cellStyle name="Neutral 2 61" xfId="1780" xr:uid="{00000000-0005-0000-0000-000003070000}"/>
    <cellStyle name="Neutral 2 62" xfId="1781" xr:uid="{00000000-0005-0000-0000-000004070000}"/>
    <cellStyle name="Neutral 2 63" xfId="1782" xr:uid="{00000000-0005-0000-0000-000005070000}"/>
    <cellStyle name="Neutral 2 64" xfId="1783" xr:uid="{00000000-0005-0000-0000-000006070000}"/>
    <cellStyle name="Neutral 2 65" xfId="1784" xr:uid="{00000000-0005-0000-0000-000007070000}"/>
    <cellStyle name="Neutral 2 66" xfId="1785" xr:uid="{00000000-0005-0000-0000-000008070000}"/>
    <cellStyle name="Neutral 2 67" xfId="1786" xr:uid="{00000000-0005-0000-0000-000009070000}"/>
    <cellStyle name="Neutral 2 68" xfId="1787" xr:uid="{00000000-0005-0000-0000-00000A070000}"/>
    <cellStyle name="Neutral 2 69" xfId="1788" xr:uid="{00000000-0005-0000-0000-00000B070000}"/>
    <cellStyle name="Neutral 2 7" xfId="1789" xr:uid="{00000000-0005-0000-0000-00000C070000}"/>
    <cellStyle name="Neutral 2 70" xfId="1790" xr:uid="{00000000-0005-0000-0000-00000D070000}"/>
    <cellStyle name="Neutral 2 71" xfId="1791" xr:uid="{00000000-0005-0000-0000-00000E070000}"/>
    <cellStyle name="Neutral 2 72" xfId="1792" xr:uid="{00000000-0005-0000-0000-00000F070000}"/>
    <cellStyle name="Neutral 2 73" xfId="1793" xr:uid="{00000000-0005-0000-0000-000010070000}"/>
    <cellStyle name="Neutral 2 74" xfId="1794" xr:uid="{00000000-0005-0000-0000-000011070000}"/>
    <cellStyle name="Neutral 2 75" xfId="1795" xr:uid="{00000000-0005-0000-0000-000012070000}"/>
    <cellStyle name="Neutral 2 76" xfId="1796" xr:uid="{00000000-0005-0000-0000-000013070000}"/>
    <cellStyle name="Neutral 2 77" xfId="1797" xr:uid="{00000000-0005-0000-0000-000014070000}"/>
    <cellStyle name="Neutral 2 78" xfId="1798" xr:uid="{00000000-0005-0000-0000-000015070000}"/>
    <cellStyle name="Neutral 2 79" xfId="1799" xr:uid="{00000000-0005-0000-0000-000016070000}"/>
    <cellStyle name="Neutral 2 8" xfId="1800" xr:uid="{00000000-0005-0000-0000-000017070000}"/>
    <cellStyle name="Neutral 2 80" xfId="1801" xr:uid="{00000000-0005-0000-0000-000018070000}"/>
    <cellStyle name="Neutral 2 81" xfId="1802" xr:uid="{00000000-0005-0000-0000-000019070000}"/>
    <cellStyle name="Neutral 2 82" xfId="1803" xr:uid="{00000000-0005-0000-0000-00001A070000}"/>
    <cellStyle name="Neutral 2 83" xfId="1804" xr:uid="{00000000-0005-0000-0000-00001B070000}"/>
    <cellStyle name="Neutral 2 84" xfId="1805" xr:uid="{00000000-0005-0000-0000-00001C070000}"/>
    <cellStyle name="Neutral 2 85" xfId="1806" xr:uid="{00000000-0005-0000-0000-00001D070000}"/>
    <cellStyle name="Neutral 2 86" xfId="1807" xr:uid="{00000000-0005-0000-0000-00001E070000}"/>
    <cellStyle name="Neutral 2 87" xfId="1808" xr:uid="{00000000-0005-0000-0000-00001F070000}"/>
    <cellStyle name="Neutral 2 88" xfId="1809" xr:uid="{00000000-0005-0000-0000-000020070000}"/>
    <cellStyle name="Neutral 2 89" xfId="1810" xr:uid="{00000000-0005-0000-0000-000021070000}"/>
    <cellStyle name="Neutral 2 9" xfId="1811" xr:uid="{00000000-0005-0000-0000-000022070000}"/>
    <cellStyle name="Neutral 2 90" xfId="1812" xr:uid="{00000000-0005-0000-0000-000023070000}"/>
    <cellStyle name="Neutral 2 91" xfId="1813" xr:uid="{00000000-0005-0000-0000-000024070000}"/>
    <cellStyle name="Neutral 2 92" xfId="3092" xr:uid="{00000000-0005-0000-0000-000025070000}"/>
    <cellStyle name="Neutral 2 93" xfId="3112" xr:uid="{00000000-0005-0000-0000-000026070000}"/>
    <cellStyle name="Neutral 2 94" xfId="3127" xr:uid="{00000000-0005-0000-0000-000027070000}"/>
    <cellStyle name="Neutral 2 95" xfId="3067" xr:uid="{00000000-0005-0000-0000-000028070000}"/>
    <cellStyle name="Neutral 2 96" xfId="3088" xr:uid="{00000000-0005-0000-0000-000029070000}"/>
    <cellStyle name="Neutral 2 97" xfId="3184" xr:uid="{00000000-0005-0000-0000-00002A070000}"/>
    <cellStyle name="Neutral 2 98" xfId="3124" xr:uid="{00000000-0005-0000-0000-00002B070000}"/>
    <cellStyle name="Neutral 2 99" xfId="3106" xr:uid="{00000000-0005-0000-0000-00002C070000}"/>
    <cellStyle name="Neutral 20" xfId="200" xr:uid="{00000000-0005-0000-0000-00002D070000}"/>
    <cellStyle name="Neutral 21" xfId="202" xr:uid="{00000000-0005-0000-0000-00002E070000}"/>
    <cellStyle name="Neutral 3" xfId="75" xr:uid="{00000000-0005-0000-0000-00002F070000}"/>
    <cellStyle name="Neutral 4" xfId="77" xr:uid="{00000000-0005-0000-0000-000030070000}"/>
    <cellStyle name="Neutral 5" xfId="79" xr:uid="{00000000-0005-0000-0000-000031070000}"/>
    <cellStyle name="Neutral 6" xfId="81" xr:uid="{00000000-0005-0000-0000-000032070000}"/>
    <cellStyle name="Neutral 7" xfId="83" xr:uid="{00000000-0005-0000-0000-000033070000}"/>
    <cellStyle name="Neutral 8" xfId="118" xr:uid="{00000000-0005-0000-0000-000034070000}"/>
    <cellStyle name="Neutral 9" xfId="123" xr:uid="{00000000-0005-0000-0000-000035070000}"/>
    <cellStyle name="Normal" xfId="0" builtinId="0"/>
    <cellStyle name="Normal 10 2" xfId="1814" xr:uid="{00000000-0005-0000-0000-000037070000}"/>
    <cellStyle name="Normal 10 2 2" xfId="1815" xr:uid="{00000000-0005-0000-0000-000038070000}"/>
    <cellStyle name="Normal 10 3" xfId="1816" xr:uid="{00000000-0005-0000-0000-000039070000}"/>
    <cellStyle name="Normal 10 3 2" xfId="1817" xr:uid="{00000000-0005-0000-0000-00003A070000}"/>
    <cellStyle name="Normal 10 3 3" xfId="1818" xr:uid="{00000000-0005-0000-0000-00003B070000}"/>
    <cellStyle name="Normal 100 2" xfId="1819" xr:uid="{00000000-0005-0000-0000-00003C070000}"/>
    <cellStyle name="Normal 101 2" xfId="1820" xr:uid="{00000000-0005-0000-0000-00003D070000}"/>
    <cellStyle name="Normal 102 2" xfId="1821" xr:uid="{00000000-0005-0000-0000-00003E070000}"/>
    <cellStyle name="Normal 103 2" xfId="1822" xr:uid="{00000000-0005-0000-0000-00003F070000}"/>
    <cellStyle name="Normal 104 2" xfId="1823" xr:uid="{00000000-0005-0000-0000-000040070000}"/>
    <cellStyle name="Normal 105 2" xfId="1824" xr:uid="{00000000-0005-0000-0000-000041070000}"/>
    <cellStyle name="Normal 106 2" xfId="1825" xr:uid="{00000000-0005-0000-0000-000042070000}"/>
    <cellStyle name="Normal 107 2" xfId="1826" xr:uid="{00000000-0005-0000-0000-000043070000}"/>
    <cellStyle name="Normal 108 2" xfId="1827" xr:uid="{00000000-0005-0000-0000-000044070000}"/>
    <cellStyle name="Normal 109 2" xfId="1828" xr:uid="{00000000-0005-0000-0000-000045070000}"/>
    <cellStyle name="Normal 11 2" xfId="1829" xr:uid="{00000000-0005-0000-0000-000046070000}"/>
    <cellStyle name="Normal 11 2 2" xfId="1830" xr:uid="{00000000-0005-0000-0000-000047070000}"/>
    <cellStyle name="Normal 11 3" xfId="1831" xr:uid="{00000000-0005-0000-0000-000048070000}"/>
    <cellStyle name="Normal 11 3 2" xfId="1832" xr:uid="{00000000-0005-0000-0000-000049070000}"/>
    <cellStyle name="Normal 11 3 3" xfId="1833" xr:uid="{00000000-0005-0000-0000-00004A070000}"/>
    <cellStyle name="Normal 110 2" xfId="1834" xr:uid="{00000000-0005-0000-0000-00004B070000}"/>
    <cellStyle name="Normal 111 2" xfId="1835" xr:uid="{00000000-0005-0000-0000-00004C070000}"/>
    <cellStyle name="Normal 112 2" xfId="1836" xr:uid="{00000000-0005-0000-0000-00004D070000}"/>
    <cellStyle name="Normal 113 2" xfId="1837" xr:uid="{00000000-0005-0000-0000-00004E070000}"/>
    <cellStyle name="Normal 114 2" xfId="1838" xr:uid="{00000000-0005-0000-0000-00004F070000}"/>
    <cellStyle name="Normal 115 2" xfId="1839" xr:uid="{00000000-0005-0000-0000-000050070000}"/>
    <cellStyle name="Normal 116 2" xfId="1840" xr:uid="{00000000-0005-0000-0000-000051070000}"/>
    <cellStyle name="Normal 118 2" xfId="1841" xr:uid="{00000000-0005-0000-0000-000052070000}"/>
    <cellStyle name="Normal 119 2" xfId="1842" xr:uid="{00000000-0005-0000-0000-000053070000}"/>
    <cellStyle name="Normal 12 2" xfId="1843" xr:uid="{00000000-0005-0000-0000-000054070000}"/>
    <cellStyle name="Normal 12 2 2" xfId="1844" xr:uid="{00000000-0005-0000-0000-000055070000}"/>
    <cellStyle name="Normal 12 3" xfId="1845" xr:uid="{00000000-0005-0000-0000-000056070000}"/>
    <cellStyle name="Normal 12 3 2" xfId="1846" xr:uid="{00000000-0005-0000-0000-000057070000}"/>
    <cellStyle name="Normal 12 3 3" xfId="1847" xr:uid="{00000000-0005-0000-0000-000058070000}"/>
    <cellStyle name="Normal 120 2" xfId="1848" xr:uid="{00000000-0005-0000-0000-000059070000}"/>
    <cellStyle name="Normal 121 2" xfId="1849" xr:uid="{00000000-0005-0000-0000-00005A070000}"/>
    <cellStyle name="Normal 122 2" xfId="1850" xr:uid="{00000000-0005-0000-0000-00005B070000}"/>
    <cellStyle name="Normal 123 2" xfId="1851" xr:uid="{00000000-0005-0000-0000-00005C070000}"/>
    <cellStyle name="Normal 124 2" xfId="1852" xr:uid="{00000000-0005-0000-0000-00005D070000}"/>
    <cellStyle name="Normal 125 2" xfId="1853" xr:uid="{00000000-0005-0000-0000-00005E070000}"/>
    <cellStyle name="Normal 126 2" xfId="1854" xr:uid="{00000000-0005-0000-0000-00005F070000}"/>
    <cellStyle name="Normal 127 2" xfId="1855" xr:uid="{00000000-0005-0000-0000-000060070000}"/>
    <cellStyle name="Normal 128 2" xfId="1856" xr:uid="{00000000-0005-0000-0000-000061070000}"/>
    <cellStyle name="Normal 129 2" xfId="1857" xr:uid="{00000000-0005-0000-0000-000062070000}"/>
    <cellStyle name="Normal 13 2" xfId="1858" xr:uid="{00000000-0005-0000-0000-000063070000}"/>
    <cellStyle name="Normal 13 2 2" xfId="1859" xr:uid="{00000000-0005-0000-0000-000064070000}"/>
    <cellStyle name="Normal 13 3" xfId="1860" xr:uid="{00000000-0005-0000-0000-000065070000}"/>
    <cellStyle name="Normal 13 3 2" xfId="1861" xr:uid="{00000000-0005-0000-0000-000066070000}"/>
    <cellStyle name="Normal 13 3 3" xfId="1862" xr:uid="{00000000-0005-0000-0000-000067070000}"/>
    <cellStyle name="Normal 130 2" xfId="1863" xr:uid="{00000000-0005-0000-0000-000068070000}"/>
    <cellStyle name="Normal 131 2" xfId="1864" xr:uid="{00000000-0005-0000-0000-000069070000}"/>
    <cellStyle name="Normal 132 2" xfId="1865" xr:uid="{00000000-0005-0000-0000-00006A070000}"/>
    <cellStyle name="Normal 133 2" xfId="1866" xr:uid="{00000000-0005-0000-0000-00006B070000}"/>
    <cellStyle name="Normal 134 2" xfId="1867" xr:uid="{00000000-0005-0000-0000-00006C070000}"/>
    <cellStyle name="Normal 135 2" xfId="1868" xr:uid="{00000000-0005-0000-0000-00006D070000}"/>
    <cellStyle name="Normal 136 2" xfId="1869" xr:uid="{00000000-0005-0000-0000-00006E070000}"/>
    <cellStyle name="Normal 137 2" xfId="1870" xr:uid="{00000000-0005-0000-0000-00006F070000}"/>
    <cellStyle name="Normal 138 2" xfId="1871" xr:uid="{00000000-0005-0000-0000-000070070000}"/>
    <cellStyle name="Normal 139 2" xfId="1872" xr:uid="{00000000-0005-0000-0000-000071070000}"/>
    <cellStyle name="Normal 14 2" xfId="1873" xr:uid="{00000000-0005-0000-0000-000072070000}"/>
    <cellStyle name="Normal 14 2 2" xfId="1874" xr:uid="{00000000-0005-0000-0000-000073070000}"/>
    <cellStyle name="Normal 14 3" xfId="1875" xr:uid="{00000000-0005-0000-0000-000074070000}"/>
    <cellStyle name="Normal 14 3 2" xfId="1876" xr:uid="{00000000-0005-0000-0000-000075070000}"/>
    <cellStyle name="Normal 14 3 3" xfId="1877" xr:uid="{00000000-0005-0000-0000-000076070000}"/>
    <cellStyle name="Normal 140 2" xfId="1878" xr:uid="{00000000-0005-0000-0000-000077070000}"/>
    <cellStyle name="Normal 141 2" xfId="1879" xr:uid="{00000000-0005-0000-0000-000078070000}"/>
    <cellStyle name="Normal 142 2" xfId="1880" xr:uid="{00000000-0005-0000-0000-000079070000}"/>
    <cellStyle name="Normal 143 2" xfId="1881" xr:uid="{00000000-0005-0000-0000-00007A070000}"/>
    <cellStyle name="Normal 144 2" xfId="1882" xr:uid="{00000000-0005-0000-0000-00007B070000}"/>
    <cellStyle name="Normal 145 2" xfId="1883" xr:uid="{00000000-0005-0000-0000-00007C070000}"/>
    <cellStyle name="Normal 146 2" xfId="1884" xr:uid="{00000000-0005-0000-0000-00007D070000}"/>
    <cellStyle name="Normal 147 2" xfId="1885" xr:uid="{00000000-0005-0000-0000-00007E070000}"/>
    <cellStyle name="Normal 148 2" xfId="1886" xr:uid="{00000000-0005-0000-0000-00007F070000}"/>
    <cellStyle name="Normal 149 2" xfId="1887" xr:uid="{00000000-0005-0000-0000-000080070000}"/>
    <cellStyle name="Normal 15" xfId="1888" xr:uid="{00000000-0005-0000-0000-000081070000}"/>
    <cellStyle name="Normal 15 2" xfId="1889" xr:uid="{00000000-0005-0000-0000-000082070000}"/>
    <cellStyle name="Normal 15 2 2" xfId="1890" xr:uid="{00000000-0005-0000-0000-000083070000}"/>
    <cellStyle name="Normal 15 2 3" xfId="1891" xr:uid="{00000000-0005-0000-0000-000084070000}"/>
    <cellStyle name="Normal 15 3" xfId="1892" xr:uid="{00000000-0005-0000-0000-000085070000}"/>
    <cellStyle name="Normal 150 2" xfId="1893" xr:uid="{00000000-0005-0000-0000-000086070000}"/>
    <cellStyle name="Normal 151 2" xfId="1894" xr:uid="{00000000-0005-0000-0000-000087070000}"/>
    <cellStyle name="Normal 152 2" xfId="1895" xr:uid="{00000000-0005-0000-0000-000088070000}"/>
    <cellStyle name="Normal 153 2" xfId="1896" xr:uid="{00000000-0005-0000-0000-000089070000}"/>
    <cellStyle name="Normal 154 2" xfId="1897" xr:uid="{00000000-0005-0000-0000-00008A070000}"/>
    <cellStyle name="Normal 155 2" xfId="1898" xr:uid="{00000000-0005-0000-0000-00008B070000}"/>
    <cellStyle name="Normal 156 2" xfId="1899" xr:uid="{00000000-0005-0000-0000-00008C070000}"/>
    <cellStyle name="Normal 157 2" xfId="1900" xr:uid="{00000000-0005-0000-0000-00008D070000}"/>
    <cellStyle name="Normal 158 2" xfId="1901" xr:uid="{00000000-0005-0000-0000-00008E070000}"/>
    <cellStyle name="Normal 159 2" xfId="1902" xr:uid="{00000000-0005-0000-0000-00008F070000}"/>
    <cellStyle name="Normal 16 2" xfId="1903" xr:uid="{00000000-0005-0000-0000-000090070000}"/>
    <cellStyle name="Normal 16 2 2" xfId="1904" xr:uid="{00000000-0005-0000-0000-000091070000}"/>
    <cellStyle name="Normal 16 3" xfId="1905" xr:uid="{00000000-0005-0000-0000-000092070000}"/>
    <cellStyle name="Normal 16 3 2" xfId="1906" xr:uid="{00000000-0005-0000-0000-000093070000}"/>
    <cellStyle name="Normal 16 3 3" xfId="1907" xr:uid="{00000000-0005-0000-0000-000094070000}"/>
    <cellStyle name="Normal 160 2" xfId="1908" xr:uid="{00000000-0005-0000-0000-000095070000}"/>
    <cellStyle name="Normal 161 2" xfId="1909" xr:uid="{00000000-0005-0000-0000-000096070000}"/>
    <cellStyle name="Normal 162 2" xfId="1910" xr:uid="{00000000-0005-0000-0000-000097070000}"/>
    <cellStyle name="Normal 163 2" xfId="1911" xr:uid="{00000000-0005-0000-0000-000098070000}"/>
    <cellStyle name="Normal 164 2" xfId="1912" xr:uid="{00000000-0005-0000-0000-000099070000}"/>
    <cellStyle name="Normal 165 2" xfId="1913" xr:uid="{00000000-0005-0000-0000-00009A070000}"/>
    <cellStyle name="Normal 166 2" xfId="1914" xr:uid="{00000000-0005-0000-0000-00009B070000}"/>
    <cellStyle name="Normal 167 2" xfId="1915" xr:uid="{00000000-0005-0000-0000-00009C070000}"/>
    <cellStyle name="Normal 168 2" xfId="1916" xr:uid="{00000000-0005-0000-0000-00009D070000}"/>
    <cellStyle name="Normal 169 2" xfId="1917" xr:uid="{00000000-0005-0000-0000-00009E070000}"/>
    <cellStyle name="Normal 17 2" xfId="1918" xr:uid="{00000000-0005-0000-0000-00009F070000}"/>
    <cellStyle name="Normal 17 2 2" xfId="1919" xr:uid="{00000000-0005-0000-0000-0000A0070000}"/>
    <cellStyle name="Normal 17 3" xfId="1920" xr:uid="{00000000-0005-0000-0000-0000A1070000}"/>
    <cellStyle name="Normal 17 3 2" xfId="1921" xr:uid="{00000000-0005-0000-0000-0000A2070000}"/>
    <cellStyle name="Normal 17 3 3" xfId="1922" xr:uid="{00000000-0005-0000-0000-0000A3070000}"/>
    <cellStyle name="Normal 170 2" xfId="1923" xr:uid="{00000000-0005-0000-0000-0000A4070000}"/>
    <cellStyle name="Normal 171 2" xfId="1924" xr:uid="{00000000-0005-0000-0000-0000A5070000}"/>
    <cellStyle name="Normal 172 2" xfId="1925" xr:uid="{00000000-0005-0000-0000-0000A6070000}"/>
    <cellStyle name="Normal 173 2" xfId="1926" xr:uid="{00000000-0005-0000-0000-0000A7070000}"/>
    <cellStyle name="Normal 174 2" xfId="1927" xr:uid="{00000000-0005-0000-0000-0000A8070000}"/>
    <cellStyle name="Normal 175 2" xfId="1928" xr:uid="{00000000-0005-0000-0000-0000A9070000}"/>
    <cellStyle name="Normal 176 2" xfId="1929" xr:uid="{00000000-0005-0000-0000-0000AA070000}"/>
    <cellStyle name="Normal 177 2" xfId="1930" xr:uid="{00000000-0005-0000-0000-0000AB070000}"/>
    <cellStyle name="Normal 178 2" xfId="1931" xr:uid="{00000000-0005-0000-0000-0000AC070000}"/>
    <cellStyle name="Normal 179 2" xfId="1932" xr:uid="{00000000-0005-0000-0000-0000AD070000}"/>
    <cellStyle name="Normal 18 2" xfId="1933" xr:uid="{00000000-0005-0000-0000-0000AE070000}"/>
    <cellStyle name="Normal 18 2 2" xfId="1934" xr:uid="{00000000-0005-0000-0000-0000AF070000}"/>
    <cellStyle name="Normal 18 3" xfId="1935" xr:uid="{00000000-0005-0000-0000-0000B0070000}"/>
    <cellStyle name="Normal 18 3 2" xfId="1936" xr:uid="{00000000-0005-0000-0000-0000B1070000}"/>
    <cellStyle name="Normal 18 3 3" xfId="1937" xr:uid="{00000000-0005-0000-0000-0000B2070000}"/>
    <cellStyle name="Normal 180 2" xfId="1938" xr:uid="{00000000-0005-0000-0000-0000B3070000}"/>
    <cellStyle name="Normal 181 2" xfId="1939" xr:uid="{00000000-0005-0000-0000-0000B4070000}"/>
    <cellStyle name="Normal 182 2" xfId="1940" xr:uid="{00000000-0005-0000-0000-0000B5070000}"/>
    <cellStyle name="Normal 183 2" xfId="1941" xr:uid="{00000000-0005-0000-0000-0000B6070000}"/>
    <cellStyle name="Normal 184 2" xfId="1942" xr:uid="{00000000-0005-0000-0000-0000B7070000}"/>
    <cellStyle name="Normal 185 2" xfId="1943" xr:uid="{00000000-0005-0000-0000-0000B8070000}"/>
    <cellStyle name="Normal 186 2" xfId="1944" xr:uid="{00000000-0005-0000-0000-0000B9070000}"/>
    <cellStyle name="Normal 188 2" xfId="1945" xr:uid="{00000000-0005-0000-0000-0000BA070000}"/>
    <cellStyle name="Normal 189 2" xfId="1946" xr:uid="{00000000-0005-0000-0000-0000BB070000}"/>
    <cellStyle name="Normal 19 2" xfId="1947" xr:uid="{00000000-0005-0000-0000-0000BC070000}"/>
    <cellStyle name="Normal 19 2 2" xfId="1948" xr:uid="{00000000-0005-0000-0000-0000BD070000}"/>
    <cellStyle name="Normal 19 3" xfId="1949" xr:uid="{00000000-0005-0000-0000-0000BE070000}"/>
    <cellStyle name="Normal 19 3 2" xfId="1950" xr:uid="{00000000-0005-0000-0000-0000BF070000}"/>
    <cellStyle name="Normal 19 3 3" xfId="1951" xr:uid="{00000000-0005-0000-0000-0000C0070000}"/>
    <cellStyle name="Normal 190 2" xfId="1952" xr:uid="{00000000-0005-0000-0000-0000C1070000}"/>
    <cellStyle name="Normal 191 2" xfId="1953" xr:uid="{00000000-0005-0000-0000-0000C2070000}"/>
    <cellStyle name="Normal 192 2" xfId="1954" xr:uid="{00000000-0005-0000-0000-0000C3070000}"/>
    <cellStyle name="Normal 194 2" xfId="1955" xr:uid="{00000000-0005-0000-0000-0000C4070000}"/>
    <cellStyle name="Normal 195 2" xfId="1956" xr:uid="{00000000-0005-0000-0000-0000C5070000}"/>
    <cellStyle name="Normal 196 2" xfId="1957" xr:uid="{00000000-0005-0000-0000-0000C6070000}"/>
    <cellStyle name="Normal 197 2" xfId="1958" xr:uid="{00000000-0005-0000-0000-0000C7070000}"/>
    <cellStyle name="Normal 198 2" xfId="1959" xr:uid="{00000000-0005-0000-0000-0000C8070000}"/>
    <cellStyle name="Normal 199 2" xfId="1960" xr:uid="{00000000-0005-0000-0000-0000C9070000}"/>
    <cellStyle name="Normal 2" xfId="1" xr:uid="{00000000-0005-0000-0000-0000CA070000}"/>
    <cellStyle name="Normal 2 10" xfId="1962" xr:uid="{00000000-0005-0000-0000-0000CB070000}"/>
    <cellStyle name="Normal 2 11" xfId="1963" xr:uid="{00000000-0005-0000-0000-0000CC070000}"/>
    <cellStyle name="Normal 2 12" xfId="1964" xr:uid="{00000000-0005-0000-0000-0000CD070000}"/>
    <cellStyle name="Normal 2 13" xfId="1965" xr:uid="{00000000-0005-0000-0000-0000CE070000}"/>
    <cellStyle name="Normal 2 14" xfId="1966" xr:uid="{00000000-0005-0000-0000-0000CF070000}"/>
    <cellStyle name="Normal 2 15" xfId="1967" xr:uid="{00000000-0005-0000-0000-0000D0070000}"/>
    <cellStyle name="Normal 2 16" xfId="1968" xr:uid="{00000000-0005-0000-0000-0000D1070000}"/>
    <cellStyle name="Normal 2 17" xfId="1969" xr:uid="{00000000-0005-0000-0000-0000D2070000}"/>
    <cellStyle name="Normal 2 18" xfId="1970" xr:uid="{00000000-0005-0000-0000-0000D3070000}"/>
    <cellStyle name="Normal 2 19" xfId="1971" xr:uid="{00000000-0005-0000-0000-0000D4070000}"/>
    <cellStyle name="Normal 2 2" xfId="133" xr:uid="{00000000-0005-0000-0000-0000D5070000}"/>
    <cellStyle name="Normal 2 2 10" xfId="1973" xr:uid="{00000000-0005-0000-0000-0000D6070000}"/>
    <cellStyle name="Normal 2 2 11" xfId="1974" xr:uid="{00000000-0005-0000-0000-0000D7070000}"/>
    <cellStyle name="Normal 2 2 12" xfId="1975" xr:uid="{00000000-0005-0000-0000-0000D8070000}"/>
    <cellStyle name="Normal 2 2 13" xfId="1976" xr:uid="{00000000-0005-0000-0000-0000D9070000}"/>
    <cellStyle name="Normal 2 2 14" xfId="1977" xr:uid="{00000000-0005-0000-0000-0000DA070000}"/>
    <cellStyle name="Normal 2 2 15" xfId="1978" xr:uid="{00000000-0005-0000-0000-0000DB070000}"/>
    <cellStyle name="Normal 2 2 16" xfId="1979" xr:uid="{00000000-0005-0000-0000-0000DC070000}"/>
    <cellStyle name="Normal 2 2 17" xfId="1980" xr:uid="{00000000-0005-0000-0000-0000DD070000}"/>
    <cellStyle name="Normal 2 2 18" xfId="1981" xr:uid="{00000000-0005-0000-0000-0000DE070000}"/>
    <cellStyle name="Normal 2 2 19" xfId="1982" xr:uid="{00000000-0005-0000-0000-0000DF070000}"/>
    <cellStyle name="Normal 2 2 2" xfId="205" xr:uid="{00000000-0005-0000-0000-0000E0070000}"/>
    <cellStyle name="Normal 2 2 20" xfId="1983" xr:uid="{00000000-0005-0000-0000-0000E1070000}"/>
    <cellStyle name="Normal 2 2 21" xfId="1984" xr:uid="{00000000-0005-0000-0000-0000E2070000}"/>
    <cellStyle name="Normal 2 2 22" xfId="1985" xr:uid="{00000000-0005-0000-0000-0000E3070000}"/>
    <cellStyle name="Normal 2 2 23" xfId="1986" xr:uid="{00000000-0005-0000-0000-0000E4070000}"/>
    <cellStyle name="Normal 2 2 24" xfId="1987" xr:uid="{00000000-0005-0000-0000-0000E5070000}"/>
    <cellStyle name="Normal 2 2 25" xfId="1988" xr:uid="{00000000-0005-0000-0000-0000E6070000}"/>
    <cellStyle name="Normal 2 2 26" xfId="1989" xr:uid="{00000000-0005-0000-0000-0000E7070000}"/>
    <cellStyle name="Normal 2 2 27" xfId="1990" xr:uid="{00000000-0005-0000-0000-0000E8070000}"/>
    <cellStyle name="Normal 2 2 28" xfId="1991" xr:uid="{00000000-0005-0000-0000-0000E9070000}"/>
    <cellStyle name="Normal 2 2 29" xfId="1992" xr:uid="{00000000-0005-0000-0000-0000EA070000}"/>
    <cellStyle name="Normal 2 2 3" xfId="1972" xr:uid="{00000000-0005-0000-0000-0000EB070000}"/>
    <cellStyle name="Normal 2 2 3 2" xfId="1993" xr:uid="{00000000-0005-0000-0000-0000EC070000}"/>
    <cellStyle name="Normal 2 2 30" xfId="1994" xr:uid="{00000000-0005-0000-0000-0000ED070000}"/>
    <cellStyle name="Normal 2 2 31" xfId="1995" xr:uid="{00000000-0005-0000-0000-0000EE070000}"/>
    <cellStyle name="Normal 2 2 32" xfId="1996" xr:uid="{00000000-0005-0000-0000-0000EF070000}"/>
    <cellStyle name="Normal 2 2 33" xfId="1997" xr:uid="{00000000-0005-0000-0000-0000F0070000}"/>
    <cellStyle name="Normal 2 2 34" xfId="1998" xr:uid="{00000000-0005-0000-0000-0000F1070000}"/>
    <cellStyle name="Normal 2 2 35" xfId="1999" xr:uid="{00000000-0005-0000-0000-0000F2070000}"/>
    <cellStyle name="Normal 2 2 36" xfId="3149" xr:uid="{00000000-0005-0000-0000-0000F3070000}"/>
    <cellStyle name="Normal 2 2 37" xfId="3178" xr:uid="{00000000-0005-0000-0000-0000F4070000}"/>
    <cellStyle name="Normal 2 2 38" xfId="3202" xr:uid="{00000000-0005-0000-0000-0000F5070000}"/>
    <cellStyle name="Normal 2 2 39" xfId="3043" xr:uid="{00000000-0005-0000-0000-0000F6070000}"/>
    <cellStyle name="Normal 2 2 4" xfId="2000" xr:uid="{00000000-0005-0000-0000-0000F7070000}"/>
    <cellStyle name="Normal 2 2 40" xfId="3219" xr:uid="{00000000-0005-0000-0000-0000F8070000}"/>
    <cellStyle name="Normal 2 2 41" xfId="3245" xr:uid="{00000000-0005-0000-0000-0000F9070000}"/>
    <cellStyle name="Normal 2 2 42" xfId="3267" xr:uid="{00000000-0005-0000-0000-0000FA070000}"/>
    <cellStyle name="Normal 2 2 43" xfId="3283" xr:uid="{00000000-0005-0000-0000-0000FB070000}"/>
    <cellStyle name="Normal 2 2 44" xfId="3299" xr:uid="{00000000-0005-0000-0000-0000FC070000}"/>
    <cellStyle name="Normal 2 2 5" xfId="2001" xr:uid="{00000000-0005-0000-0000-0000FD070000}"/>
    <cellStyle name="Normal 2 2 6" xfId="2002" xr:uid="{00000000-0005-0000-0000-0000FE070000}"/>
    <cellStyle name="Normal 2 2 7" xfId="2003" xr:uid="{00000000-0005-0000-0000-0000FF070000}"/>
    <cellStyle name="Normal 2 2 8" xfId="2004" xr:uid="{00000000-0005-0000-0000-000000080000}"/>
    <cellStyle name="Normal 2 2 9" xfId="2005" xr:uid="{00000000-0005-0000-0000-000001080000}"/>
    <cellStyle name="Normal 2 20" xfId="2006" xr:uid="{00000000-0005-0000-0000-000002080000}"/>
    <cellStyle name="Normal 2 21" xfId="2007" xr:uid="{00000000-0005-0000-0000-000003080000}"/>
    <cellStyle name="Normal 2 22" xfId="2008" xr:uid="{00000000-0005-0000-0000-000004080000}"/>
    <cellStyle name="Normal 2 23" xfId="2009" xr:uid="{00000000-0005-0000-0000-000005080000}"/>
    <cellStyle name="Normal 2 24" xfId="2010" xr:uid="{00000000-0005-0000-0000-000006080000}"/>
    <cellStyle name="Normal 2 25" xfId="2011" xr:uid="{00000000-0005-0000-0000-000007080000}"/>
    <cellStyle name="Normal 2 26" xfId="2012" xr:uid="{00000000-0005-0000-0000-000008080000}"/>
    <cellStyle name="Normal 2 27" xfId="2013" xr:uid="{00000000-0005-0000-0000-000009080000}"/>
    <cellStyle name="Normal 2 28" xfId="2014" xr:uid="{00000000-0005-0000-0000-00000A080000}"/>
    <cellStyle name="Normal 2 29" xfId="2015" xr:uid="{00000000-0005-0000-0000-00000B080000}"/>
    <cellStyle name="Normal 2 3" xfId="204" xr:uid="{00000000-0005-0000-0000-00000C080000}"/>
    <cellStyle name="Normal 2 3 10" xfId="3326" xr:uid="{00000000-0005-0000-0000-00000D080000}"/>
    <cellStyle name="Normal 2 3 2" xfId="2016" xr:uid="{00000000-0005-0000-0000-00000E080000}"/>
    <cellStyle name="Normal 2 3 2 2" xfId="3152" xr:uid="{00000000-0005-0000-0000-00000F080000}"/>
    <cellStyle name="Normal 2 3 3" xfId="3222" xr:uid="{00000000-0005-0000-0000-000010080000}"/>
    <cellStyle name="Normal 2 3 4" xfId="3247" xr:uid="{00000000-0005-0000-0000-000011080000}"/>
    <cellStyle name="Normal 2 3 5" xfId="3269" xr:uid="{00000000-0005-0000-0000-000012080000}"/>
    <cellStyle name="Normal 2 3 6" xfId="3285" xr:uid="{00000000-0005-0000-0000-000013080000}"/>
    <cellStyle name="Normal 2 3 7" xfId="3301" xr:uid="{00000000-0005-0000-0000-000014080000}"/>
    <cellStyle name="Normal 2 3 8" xfId="3313" xr:uid="{00000000-0005-0000-0000-000015080000}"/>
    <cellStyle name="Normal 2 3 9" xfId="3321" xr:uid="{00000000-0005-0000-0000-000016080000}"/>
    <cellStyle name="Normal 2 30" xfId="2017" xr:uid="{00000000-0005-0000-0000-000017080000}"/>
    <cellStyle name="Normal 2 31" xfId="2018" xr:uid="{00000000-0005-0000-0000-000018080000}"/>
    <cellStyle name="Normal 2 32" xfId="2019" xr:uid="{00000000-0005-0000-0000-000019080000}"/>
    <cellStyle name="Normal 2 33" xfId="2020" xr:uid="{00000000-0005-0000-0000-00001A080000}"/>
    <cellStyle name="Normal 2 34" xfId="2021" xr:uid="{00000000-0005-0000-0000-00001B080000}"/>
    <cellStyle name="Normal 2 35" xfId="2022" xr:uid="{00000000-0005-0000-0000-00001C080000}"/>
    <cellStyle name="Normal 2 36" xfId="3144" xr:uid="{00000000-0005-0000-0000-00001D080000}"/>
    <cellStyle name="Normal 2 37" xfId="3173" xr:uid="{00000000-0005-0000-0000-00001E080000}"/>
    <cellStyle name="Normal 2 38" xfId="3083" xr:uid="{00000000-0005-0000-0000-00001F080000}"/>
    <cellStyle name="Normal 2 39" xfId="3188" xr:uid="{00000000-0005-0000-0000-000020080000}"/>
    <cellStyle name="Normal 2 4" xfId="1961" xr:uid="{00000000-0005-0000-0000-000021080000}"/>
    <cellStyle name="Normal 2 4 2" xfId="2023" xr:uid="{00000000-0005-0000-0000-000022080000}"/>
    <cellStyle name="Normal 2 40" xfId="3081" xr:uid="{00000000-0005-0000-0000-000023080000}"/>
    <cellStyle name="Normal 2 41" xfId="3142" xr:uid="{00000000-0005-0000-0000-000024080000}"/>
    <cellStyle name="Normal 2 42" xfId="3051" xr:uid="{00000000-0005-0000-0000-000025080000}"/>
    <cellStyle name="Normal 2 43" xfId="3099" xr:uid="{00000000-0005-0000-0000-000026080000}"/>
    <cellStyle name="Normal 2 44" xfId="3227" xr:uid="{00000000-0005-0000-0000-000027080000}"/>
    <cellStyle name="Normal 2 45" xfId="3330" xr:uid="{00000000-0005-0000-0000-000028080000}"/>
    <cellStyle name="Normal 2 46" xfId="3342" xr:uid="{00000000-0005-0000-0000-000029080000}"/>
    <cellStyle name="Normal 2 47" xfId="3343" xr:uid="{00000000-0005-0000-0000-00002A080000}"/>
    <cellStyle name="Normal 2 48" xfId="3331" xr:uid="{00000000-0005-0000-0000-00002B080000}"/>
    <cellStyle name="Normal 2 49" xfId="3341" xr:uid="{00000000-0005-0000-0000-00002C080000}"/>
    <cellStyle name="Normal 2 5" xfId="2024" xr:uid="{00000000-0005-0000-0000-00002D080000}"/>
    <cellStyle name="Normal 2 50" xfId="3332" xr:uid="{00000000-0005-0000-0000-00002E080000}"/>
    <cellStyle name="Normal 2 51" xfId="3340" xr:uid="{00000000-0005-0000-0000-00002F080000}"/>
    <cellStyle name="Normal 2 6" xfId="2025" xr:uid="{00000000-0005-0000-0000-000030080000}"/>
    <cellStyle name="Normal 2 7" xfId="2026" xr:uid="{00000000-0005-0000-0000-000031080000}"/>
    <cellStyle name="Normal 2 8" xfId="2027" xr:uid="{00000000-0005-0000-0000-000032080000}"/>
    <cellStyle name="Normal 2 9" xfId="2028" xr:uid="{00000000-0005-0000-0000-000033080000}"/>
    <cellStyle name="Normal 20 2" xfId="2029" xr:uid="{00000000-0005-0000-0000-000034080000}"/>
    <cellStyle name="Normal 20 2 2" xfId="2030" xr:uid="{00000000-0005-0000-0000-000035080000}"/>
    <cellStyle name="Normal 20 3" xfId="2031" xr:uid="{00000000-0005-0000-0000-000036080000}"/>
    <cellStyle name="Normal 20 3 2" xfId="2032" xr:uid="{00000000-0005-0000-0000-000037080000}"/>
    <cellStyle name="Normal 20 3 3" xfId="2033" xr:uid="{00000000-0005-0000-0000-000038080000}"/>
    <cellStyle name="Normal 21 2" xfId="2034" xr:uid="{00000000-0005-0000-0000-000039080000}"/>
    <cellStyle name="Normal 21 2 2" xfId="2035" xr:uid="{00000000-0005-0000-0000-00003A080000}"/>
    <cellStyle name="Normal 21 3" xfId="2036" xr:uid="{00000000-0005-0000-0000-00003B080000}"/>
    <cellStyle name="Normal 21 3 2" xfId="2037" xr:uid="{00000000-0005-0000-0000-00003C080000}"/>
    <cellStyle name="Normal 21 3 3" xfId="2038" xr:uid="{00000000-0005-0000-0000-00003D080000}"/>
    <cellStyle name="Normal 217 2" xfId="2039" xr:uid="{00000000-0005-0000-0000-00003E080000}"/>
    <cellStyle name="Normal 22 2" xfId="2040" xr:uid="{00000000-0005-0000-0000-00003F080000}"/>
    <cellStyle name="Normal 22 2 2" xfId="2041" xr:uid="{00000000-0005-0000-0000-000040080000}"/>
    <cellStyle name="Normal 22 3" xfId="2042" xr:uid="{00000000-0005-0000-0000-000041080000}"/>
    <cellStyle name="Normal 22 3 2" xfId="2043" xr:uid="{00000000-0005-0000-0000-000042080000}"/>
    <cellStyle name="Normal 22 3 3" xfId="2044" xr:uid="{00000000-0005-0000-0000-000043080000}"/>
    <cellStyle name="Normal 23 2" xfId="2045" xr:uid="{00000000-0005-0000-0000-000044080000}"/>
    <cellStyle name="Normal 23 2 2" xfId="2046" xr:uid="{00000000-0005-0000-0000-000045080000}"/>
    <cellStyle name="Normal 23 3" xfId="2047" xr:uid="{00000000-0005-0000-0000-000046080000}"/>
    <cellStyle name="Normal 23 3 2" xfId="2048" xr:uid="{00000000-0005-0000-0000-000047080000}"/>
    <cellStyle name="Normal 23 3 3" xfId="2049" xr:uid="{00000000-0005-0000-0000-000048080000}"/>
    <cellStyle name="Normal 24 2" xfId="2050" xr:uid="{00000000-0005-0000-0000-000049080000}"/>
    <cellStyle name="Normal 24 2 2" xfId="2051" xr:uid="{00000000-0005-0000-0000-00004A080000}"/>
    <cellStyle name="Normal 24 3" xfId="2052" xr:uid="{00000000-0005-0000-0000-00004B080000}"/>
    <cellStyle name="Normal 24 3 2" xfId="2053" xr:uid="{00000000-0005-0000-0000-00004C080000}"/>
    <cellStyle name="Normal 24 3 3" xfId="2054" xr:uid="{00000000-0005-0000-0000-00004D080000}"/>
    <cellStyle name="Normal 25 2" xfId="2055" xr:uid="{00000000-0005-0000-0000-00004E080000}"/>
    <cellStyle name="Normal 25 2 2" xfId="2056" xr:uid="{00000000-0005-0000-0000-00004F080000}"/>
    <cellStyle name="Normal 25 3" xfId="2057" xr:uid="{00000000-0005-0000-0000-000050080000}"/>
    <cellStyle name="Normal 25 3 2" xfId="2058" xr:uid="{00000000-0005-0000-0000-000051080000}"/>
    <cellStyle name="Normal 25 3 3" xfId="2059" xr:uid="{00000000-0005-0000-0000-000052080000}"/>
    <cellStyle name="Normal 256" xfId="2060" xr:uid="{00000000-0005-0000-0000-000053080000}"/>
    <cellStyle name="Normal 256 2" xfId="2061" xr:uid="{00000000-0005-0000-0000-000054080000}"/>
    <cellStyle name="Normal 26 2" xfId="2062" xr:uid="{00000000-0005-0000-0000-000055080000}"/>
    <cellStyle name="Normal 26 2 2" xfId="2063" xr:uid="{00000000-0005-0000-0000-000056080000}"/>
    <cellStyle name="Normal 26 3" xfId="2064" xr:uid="{00000000-0005-0000-0000-000057080000}"/>
    <cellStyle name="Normal 26 3 2" xfId="2065" xr:uid="{00000000-0005-0000-0000-000058080000}"/>
    <cellStyle name="Normal 26 3 3" xfId="2066" xr:uid="{00000000-0005-0000-0000-000059080000}"/>
    <cellStyle name="Normal 27 2" xfId="2067" xr:uid="{00000000-0005-0000-0000-00005A080000}"/>
    <cellStyle name="Normal 27 2 2" xfId="2068" xr:uid="{00000000-0005-0000-0000-00005B080000}"/>
    <cellStyle name="Normal 27 3" xfId="2069" xr:uid="{00000000-0005-0000-0000-00005C080000}"/>
    <cellStyle name="Normal 27 3 2" xfId="2070" xr:uid="{00000000-0005-0000-0000-00005D080000}"/>
    <cellStyle name="Normal 27 3 3" xfId="2071" xr:uid="{00000000-0005-0000-0000-00005E080000}"/>
    <cellStyle name="Normal 28 2" xfId="2072" xr:uid="{00000000-0005-0000-0000-00005F080000}"/>
    <cellStyle name="Normal 28 2 2" xfId="2073" xr:uid="{00000000-0005-0000-0000-000060080000}"/>
    <cellStyle name="Normal 28 3" xfId="2074" xr:uid="{00000000-0005-0000-0000-000061080000}"/>
    <cellStyle name="Normal 28 3 2" xfId="2075" xr:uid="{00000000-0005-0000-0000-000062080000}"/>
    <cellStyle name="Normal 28 3 3" xfId="2076" xr:uid="{00000000-0005-0000-0000-000063080000}"/>
    <cellStyle name="Normal 29 2" xfId="2077" xr:uid="{00000000-0005-0000-0000-000064080000}"/>
    <cellStyle name="Normal 29 2 2" xfId="2078" xr:uid="{00000000-0005-0000-0000-000065080000}"/>
    <cellStyle name="Normal 29 3" xfId="2079" xr:uid="{00000000-0005-0000-0000-000066080000}"/>
    <cellStyle name="Normal 29 3 2" xfId="2080" xr:uid="{00000000-0005-0000-0000-000067080000}"/>
    <cellStyle name="Normal 29 3 3" xfId="2081" xr:uid="{00000000-0005-0000-0000-000068080000}"/>
    <cellStyle name="Normal 3" xfId="134" xr:uid="{00000000-0005-0000-0000-000069080000}"/>
    <cellStyle name="Normal 3 10" xfId="2082" xr:uid="{00000000-0005-0000-0000-00006A080000}"/>
    <cellStyle name="Normal 3 11" xfId="2083" xr:uid="{00000000-0005-0000-0000-00006B080000}"/>
    <cellStyle name="Normal 3 12" xfId="2084" xr:uid="{00000000-0005-0000-0000-00006C080000}"/>
    <cellStyle name="Normal 3 13" xfId="2085" xr:uid="{00000000-0005-0000-0000-00006D080000}"/>
    <cellStyle name="Normal 3 14" xfId="2086" xr:uid="{00000000-0005-0000-0000-00006E080000}"/>
    <cellStyle name="Normal 3 15" xfId="2087" xr:uid="{00000000-0005-0000-0000-00006F080000}"/>
    <cellStyle name="Normal 3 16" xfId="2088" xr:uid="{00000000-0005-0000-0000-000070080000}"/>
    <cellStyle name="Normal 3 17" xfId="2089" xr:uid="{00000000-0005-0000-0000-000071080000}"/>
    <cellStyle name="Normal 3 18" xfId="2090" xr:uid="{00000000-0005-0000-0000-000072080000}"/>
    <cellStyle name="Normal 3 19" xfId="2091" xr:uid="{00000000-0005-0000-0000-000073080000}"/>
    <cellStyle name="Normal 3 2" xfId="138" xr:uid="{00000000-0005-0000-0000-000074080000}"/>
    <cellStyle name="Normal 3 2 10" xfId="2093" xr:uid="{00000000-0005-0000-0000-000075080000}"/>
    <cellStyle name="Normal 3 2 11" xfId="2094" xr:uid="{00000000-0005-0000-0000-000076080000}"/>
    <cellStyle name="Normal 3 2 12" xfId="2095" xr:uid="{00000000-0005-0000-0000-000077080000}"/>
    <cellStyle name="Normal 3 2 13" xfId="2096" xr:uid="{00000000-0005-0000-0000-000078080000}"/>
    <cellStyle name="Normal 3 2 14" xfId="2097" xr:uid="{00000000-0005-0000-0000-000079080000}"/>
    <cellStyle name="Normal 3 2 15" xfId="2098" xr:uid="{00000000-0005-0000-0000-00007A080000}"/>
    <cellStyle name="Normal 3 2 16" xfId="2099" xr:uid="{00000000-0005-0000-0000-00007B080000}"/>
    <cellStyle name="Normal 3 2 17" xfId="2100" xr:uid="{00000000-0005-0000-0000-00007C080000}"/>
    <cellStyle name="Normal 3 2 18" xfId="2101" xr:uid="{00000000-0005-0000-0000-00007D080000}"/>
    <cellStyle name="Normal 3 2 19" xfId="2102" xr:uid="{00000000-0005-0000-0000-00007E080000}"/>
    <cellStyle name="Normal 3 2 2" xfId="207" xr:uid="{00000000-0005-0000-0000-00007F080000}"/>
    <cellStyle name="Normal 3 2 2 10" xfId="3328" xr:uid="{00000000-0005-0000-0000-000080080000}"/>
    <cellStyle name="Normal 3 2 2 2" xfId="2103" xr:uid="{00000000-0005-0000-0000-000081080000}"/>
    <cellStyle name="Normal 3 2 2 2 2" xfId="3155" xr:uid="{00000000-0005-0000-0000-000082080000}"/>
    <cellStyle name="Normal 3 2 2 3" xfId="3225" xr:uid="{00000000-0005-0000-0000-000083080000}"/>
    <cellStyle name="Normal 3 2 2 4" xfId="3250" xr:uid="{00000000-0005-0000-0000-000084080000}"/>
    <cellStyle name="Normal 3 2 2 5" xfId="3272" xr:uid="{00000000-0005-0000-0000-000085080000}"/>
    <cellStyle name="Normal 3 2 2 6" xfId="3288" xr:uid="{00000000-0005-0000-0000-000086080000}"/>
    <cellStyle name="Normal 3 2 2 7" xfId="3304" xr:uid="{00000000-0005-0000-0000-000087080000}"/>
    <cellStyle name="Normal 3 2 2 8" xfId="3316" xr:uid="{00000000-0005-0000-0000-000088080000}"/>
    <cellStyle name="Normal 3 2 2 9" xfId="3324" xr:uid="{00000000-0005-0000-0000-000089080000}"/>
    <cellStyle name="Normal 3 2 20" xfId="2104" xr:uid="{00000000-0005-0000-0000-00008A080000}"/>
    <cellStyle name="Normal 3 2 21" xfId="2105" xr:uid="{00000000-0005-0000-0000-00008B080000}"/>
    <cellStyle name="Normal 3 2 22" xfId="2106" xr:uid="{00000000-0005-0000-0000-00008C080000}"/>
    <cellStyle name="Normal 3 2 23" xfId="2107" xr:uid="{00000000-0005-0000-0000-00008D080000}"/>
    <cellStyle name="Normal 3 2 24" xfId="2108" xr:uid="{00000000-0005-0000-0000-00008E080000}"/>
    <cellStyle name="Normal 3 2 25" xfId="2109" xr:uid="{00000000-0005-0000-0000-00008F080000}"/>
    <cellStyle name="Normal 3 2 26" xfId="2110" xr:uid="{00000000-0005-0000-0000-000090080000}"/>
    <cellStyle name="Normal 3 2 27" xfId="2111" xr:uid="{00000000-0005-0000-0000-000091080000}"/>
    <cellStyle name="Normal 3 2 28" xfId="2112" xr:uid="{00000000-0005-0000-0000-000092080000}"/>
    <cellStyle name="Normal 3 2 29" xfId="2113" xr:uid="{00000000-0005-0000-0000-000093080000}"/>
    <cellStyle name="Normal 3 2 3" xfId="2092" xr:uid="{00000000-0005-0000-0000-000094080000}"/>
    <cellStyle name="Normal 3 2 3 2" xfId="2114" xr:uid="{00000000-0005-0000-0000-000095080000}"/>
    <cellStyle name="Normal 3 2 30" xfId="2115" xr:uid="{00000000-0005-0000-0000-000096080000}"/>
    <cellStyle name="Normal 3 2 31" xfId="2116" xr:uid="{00000000-0005-0000-0000-000097080000}"/>
    <cellStyle name="Normal 3 2 32" xfId="2117" xr:uid="{00000000-0005-0000-0000-000098080000}"/>
    <cellStyle name="Normal 3 2 33" xfId="2118" xr:uid="{00000000-0005-0000-0000-000099080000}"/>
    <cellStyle name="Normal 3 2 34" xfId="2119" xr:uid="{00000000-0005-0000-0000-00009A080000}"/>
    <cellStyle name="Normal 3 2 35" xfId="3150" xr:uid="{00000000-0005-0000-0000-00009B080000}"/>
    <cellStyle name="Normal 3 2 36" xfId="3179" xr:uid="{00000000-0005-0000-0000-00009C080000}"/>
    <cellStyle name="Normal 3 2 37" xfId="3182" xr:uid="{00000000-0005-0000-0000-00009D080000}"/>
    <cellStyle name="Normal 3 2 38" xfId="3190" xr:uid="{00000000-0005-0000-0000-00009E080000}"/>
    <cellStyle name="Normal 3 2 39" xfId="3213" xr:uid="{00000000-0005-0000-0000-00009F080000}"/>
    <cellStyle name="Normal 3 2 4" xfId="2120" xr:uid="{00000000-0005-0000-0000-0000A0080000}"/>
    <cellStyle name="Normal 3 2 40" xfId="3239" xr:uid="{00000000-0005-0000-0000-0000A1080000}"/>
    <cellStyle name="Normal 3 2 41" xfId="3262" xr:uid="{00000000-0005-0000-0000-0000A2080000}"/>
    <cellStyle name="Normal 3 2 42" xfId="3280" xr:uid="{00000000-0005-0000-0000-0000A3080000}"/>
    <cellStyle name="Normal 3 2 43" xfId="3296" xr:uid="{00000000-0005-0000-0000-0000A4080000}"/>
    <cellStyle name="Normal 3 2 5" xfId="2121" xr:uid="{00000000-0005-0000-0000-0000A5080000}"/>
    <cellStyle name="Normal 3 2 6" xfId="2122" xr:uid="{00000000-0005-0000-0000-0000A6080000}"/>
    <cellStyle name="Normal 3 2 7" xfId="2123" xr:uid="{00000000-0005-0000-0000-0000A7080000}"/>
    <cellStyle name="Normal 3 2 8" xfId="2124" xr:uid="{00000000-0005-0000-0000-0000A8080000}"/>
    <cellStyle name="Normal 3 2 9" xfId="2125" xr:uid="{00000000-0005-0000-0000-0000A9080000}"/>
    <cellStyle name="Normal 3 20" xfId="2126" xr:uid="{00000000-0005-0000-0000-0000AA080000}"/>
    <cellStyle name="Normal 3 21" xfId="2127" xr:uid="{00000000-0005-0000-0000-0000AB080000}"/>
    <cellStyle name="Normal 3 22" xfId="2128" xr:uid="{00000000-0005-0000-0000-0000AC080000}"/>
    <cellStyle name="Normal 3 23" xfId="2129" xr:uid="{00000000-0005-0000-0000-0000AD080000}"/>
    <cellStyle name="Normal 3 24" xfId="2130" xr:uid="{00000000-0005-0000-0000-0000AE080000}"/>
    <cellStyle name="Normal 3 25" xfId="2131" xr:uid="{00000000-0005-0000-0000-0000AF080000}"/>
    <cellStyle name="Normal 3 26" xfId="2132" xr:uid="{00000000-0005-0000-0000-0000B0080000}"/>
    <cellStyle name="Normal 3 27" xfId="2133" xr:uid="{00000000-0005-0000-0000-0000B1080000}"/>
    <cellStyle name="Normal 3 28" xfId="2134" xr:uid="{00000000-0005-0000-0000-0000B2080000}"/>
    <cellStyle name="Normal 3 29" xfId="2135" xr:uid="{00000000-0005-0000-0000-0000B3080000}"/>
    <cellStyle name="Normal 3 3" xfId="139" xr:uid="{00000000-0005-0000-0000-0000B4080000}"/>
    <cellStyle name="Normal 3 3 10" xfId="2137" xr:uid="{00000000-0005-0000-0000-0000B5080000}"/>
    <cellStyle name="Normal 3 3 11" xfId="2138" xr:uid="{00000000-0005-0000-0000-0000B6080000}"/>
    <cellStyle name="Normal 3 3 12" xfId="2139" xr:uid="{00000000-0005-0000-0000-0000B7080000}"/>
    <cellStyle name="Normal 3 3 13" xfId="2140" xr:uid="{00000000-0005-0000-0000-0000B8080000}"/>
    <cellStyle name="Normal 3 3 14" xfId="2141" xr:uid="{00000000-0005-0000-0000-0000B9080000}"/>
    <cellStyle name="Normal 3 3 15" xfId="2142" xr:uid="{00000000-0005-0000-0000-0000BA080000}"/>
    <cellStyle name="Normal 3 3 16" xfId="2143" xr:uid="{00000000-0005-0000-0000-0000BB080000}"/>
    <cellStyle name="Normal 3 3 17" xfId="2144" xr:uid="{00000000-0005-0000-0000-0000BC080000}"/>
    <cellStyle name="Normal 3 3 18" xfId="2145" xr:uid="{00000000-0005-0000-0000-0000BD080000}"/>
    <cellStyle name="Normal 3 3 19" xfId="2146" xr:uid="{00000000-0005-0000-0000-0000BE080000}"/>
    <cellStyle name="Normal 3 3 2" xfId="208" xr:uid="{00000000-0005-0000-0000-0000BF080000}"/>
    <cellStyle name="Normal 3 3 2 10" xfId="3329" xr:uid="{00000000-0005-0000-0000-0000C0080000}"/>
    <cellStyle name="Normal 3 3 2 2" xfId="2147" xr:uid="{00000000-0005-0000-0000-0000C1080000}"/>
    <cellStyle name="Normal 3 3 2 2 2" xfId="3156" xr:uid="{00000000-0005-0000-0000-0000C2080000}"/>
    <cellStyle name="Normal 3 3 2 3" xfId="3226" xr:uid="{00000000-0005-0000-0000-0000C3080000}"/>
    <cellStyle name="Normal 3 3 2 4" xfId="3251" xr:uid="{00000000-0005-0000-0000-0000C4080000}"/>
    <cellStyle name="Normal 3 3 2 5" xfId="3273" xr:uid="{00000000-0005-0000-0000-0000C5080000}"/>
    <cellStyle name="Normal 3 3 2 6" xfId="3289" xr:uid="{00000000-0005-0000-0000-0000C6080000}"/>
    <cellStyle name="Normal 3 3 2 7" xfId="3305" xr:uid="{00000000-0005-0000-0000-0000C7080000}"/>
    <cellStyle name="Normal 3 3 2 8" xfId="3317" xr:uid="{00000000-0005-0000-0000-0000C8080000}"/>
    <cellStyle name="Normal 3 3 2 9" xfId="3325" xr:uid="{00000000-0005-0000-0000-0000C9080000}"/>
    <cellStyle name="Normal 3 3 20" xfId="2148" xr:uid="{00000000-0005-0000-0000-0000CA080000}"/>
    <cellStyle name="Normal 3 3 21" xfId="2149" xr:uid="{00000000-0005-0000-0000-0000CB080000}"/>
    <cellStyle name="Normal 3 3 22" xfId="2150" xr:uid="{00000000-0005-0000-0000-0000CC080000}"/>
    <cellStyle name="Normal 3 3 23" xfId="2151" xr:uid="{00000000-0005-0000-0000-0000CD080000}"/>
    <cellStyle name="Normal 3 3 24" xfId="2152" xr:uid="{00000000-0005-0000-0000-0000CE080000}"/>
    <cellStyle name="Normal 3 3 25" xfId="2153" xr:uid="{00000000-0005-0000-0000-0000CF080000}"/>
    <cellStyle name="Normal 3 3 26" xfId="2154" xr:uid="{00000000-0005-0000-0000-0000D0080000}"/>
    <cellStyle name="Normal 3 3 27" xfId="2155" xr:uid="{00000000-0005-0000-0000-0000D1080000}"/>
    <cellStyle name="Normal 3 3 28" xfId="2156" xr:uid="{00000000-0005-0000-0000-0000D2080000}"/>
    <cellStyle name="Normal 3 3 29" xfId="2157" xr:uid="{00000000-0005-0000-0000-0000D3080000}"/>
    <cellStyle name="Normal 3 3 3" xfId="2136" xr:uid="{00000000-0005-0000-0000-0000D4080000}"/>
    <cellStyle name="Normal 3 3 3 2" xfId="2158" xr:uid="{00000000-0005-0000-0000-0000D5080000}"/>
    <cellStyle name="Normal 3 3 30" xfId="2159" xr:uid="{00000000-0005-0000-0000-0000D6080000}"/>
    <cellStyle name="Normal 3 3 31" xfId="2160" xr:uid="{00000000-0005-0000-0000-0000D7080000}"/>
    <cellStyle name="Normal 3 3 32" xfId="2161" xr:uid="{00000000-0005-0000-0000-0000D8080000}"/>
    <cellStyle name="Normal 3 3 33" xfId="2162" xr:uid="{00000000-0005-0000-0000-0000D9080000}"/>
    <cellStyle name="Normal 3 3 34" xfId="2163" xr:uid="{00000000-0005-0000-0000-0000DA080000}"/>
    <cellStyle name="Normal 3 3 35" xfId="3151" xr:uid="{00000000-0005-0000-0000-0000DB080000}"/>
    <cellStyle name="Normal 3 3 36" xfId="3180" xr:uid="{00000000-0005-0000-0000-0000DC080000}"/>
    <cellStyle name="Normal 3 3 37" xfId="3198" xr:uid="{00000000-0005-0000-0000-0000DD080000}"/>
    <cellStyle name="Normal 3 3 38" xfId="3046" xr:uid="{00000000-0005-0000-0000-0000DE080000}"/>
    <cellStyle name="Normal 3 3 39" xfId="3218" xr:uid="{00000000-0005-0000-0000-0000DF080000}"/>
    <cellStyle name="Normal 3 3 4" xfId="2164" xr:uid="{00000000-0005-0000-0000-0000E0080000}"/>
    <cellStyle name="Normal 3 3 40" xfId="3244" xr:uid="{00000000-0005-0000-0000-0000E1080000}"/>
    <cellStyle name="Normal 3 3 41" xfId="3266" xr:uid="{00000000-0005-0000-0000-0000E2080000}"/>
    <cellStyle name="Normal 3 3 42" xfId="3282" xr:uid="{00000000-0005-0000-0000-0000E3080000}"/>
    <cellStyle name="Normal 3 3 43" xfId="3298" xr:uid="{00000000-0005-0000-0000-0000E4080000}"/>
    <cellStyle name="Normal 3 3 5" xfId="2165" xr:uid="{00000000-0005-0000-0000-0000E5080000}"/>
    <cellStyle name="Normal 3 3 6" xfId="2166" xr:uid="{00000000-0005-0000-0000-0000E6080000}"/>
    <cellStyle name="Normal 3 3 7" xfId="2167" xr:uid="{00000000-0005-0000-0000-0000E7080000}"/>
    <cellStyle name="Normal 3 3 8" xfId="2168" xr:uid="{00000000-0005-0000-0000-0000E8080000}"/>
    <cellStyle name="Normal 3 3 9" xfId="2169" xr:uid="{00000000-0005-0000-0000-0000E9080000}"/>
    <cellStyle name="Normal 3 30" xfId="2170" xr:uid="{00000000-0005-0000-0000-0000EA080000}"/>
    <cellStyle name="Normal 3 31" xfId="2171" xr:uid="{00000000-0005-0000-0000-0000EB080000}"/>
    <cellStyle name="Normal 3 32" xfId="2172" xr:uid="{00000000-0005-0000-0000-0000EC080000}"/>
    <cellStyle name="Normal 3 33" xfId="2173" xr:uid="{00000000-0005-0000-0000-0000ED080000}"/>
    <cellStyle name="Normal 3 34" xfId="2174" xr:uid="{00000000-0005-0000-0000-0000EE080000}"/>
    <cellStyle name="Normal 3 35" xfId="2175" xr:uid="{00000000-0005-0000-0000-0000EF080000}"/>
    <cellStyle name="Normal 3 36" xfId="2176" xr:uid="{00000000-0005-0000-0000-0000F0080000}"/>
    <cellStyle name="Normal 3 37" xfId="3145" xr:uid="{00000000-0005-0000-0000-0000F1080000}"/>
    <cellStyle name="Normal 3 38" xfId="3174" xr:uid="{00000000-0005-0000-0000-0000F2080000}"/>
    <cellStyle name="Normal 3 39" xfId="3129" xr:uid="{00000000-0005-0000-0000-0000F3080000}"/>
    <cellStyle name="Normal 3 4" xfId="206" xr:uid="{00000000-0005-0000-0000-0000F4080000}"/>
    <cellStyle name="Normal 3 4 10" xfId="3315" xr:uid="{00000000-0005-0000-0000-0000F5080000}"/>
    <cellStyle name="Normal 3 4 11" xfId="3323" xr:uid="{00000000-0005-0000-0000-0000F6080000}"/>
    <cellStyle name="Normal 3 4 12" xfId="3327" xr:uid="{00000000-0005-0000-0000-0000F7080000}"/>
    <cellStyle name="Normal 3 4 2" xfId="2177" xr:uid="{00000000-0005-0000-0000-0000F8080000}"/>
    <cellStyle name="Normal 3 4 3" xfId="2178" xr:uid="{00000000-0005-0000-0000-0000F9080000}"/>
    <cellStyle name="Normal 3 4 4" xfId="3154" xr:uid="{00000000-0005-0000-0000-0000FA080000}"/>
    <cellStyle name="Normal 3 4 5" xfId="3224" xr:uid="{00000000-0005-0000-0000-0000FB080000}"/>
    <cellStyle name="Normal 3 4 6" xfId="3249" xr:uid="{00000000-0005-0000-0000-0000FC080000}"/>
    <cellStyle name="Normal 3 4 7" xfId="3271" xr:uid="{00000000-0005-0000-0000-0000FD080000}"/>
    <cellStyle name="Normal 3 4 8" xfId="3287" xr:uid="{00000000-0005-0000-0000-0000FE080000}"/>
    <cellStyle name="Normal 3 4 9" xfId="3303" xr:uid="{00000000-0005-0000-0000-0000FF080000}"/>
    <cellStyle name="Normal 3 40" xfId="3101" xr:uid="{00000000-0005-0000-0000-000000090000}"/>
    <cellStyle name="Normal 3 41" xfId="3228" xr:uid="{00000000-0005-0000-0000-000001090000}"/>
    <cellStyle name="Normal 3 42" xfId="3252" xr:uid="{00000000-0005-0000-0000-000002090000}"/>
    <cellStyle name="Normal 3 43" xfId="3274" xr:uid="{00000000-0005-0000-0000-000003090000}"/>
    <cellStyle name="Normal 3 44" xfId="3290" xr:uid="{00000000-0005-0000-0000-000004090000}"/>
    <cellStyle name="Normal 3 45" xfId="3306" xr:uid="{00000000-0005-0000-0000-000005090000}"/>
    <cellStyle name="Normal 3 5" xfId="2179" xr:uid="{00000000-0005-0000-0000-000006090000}"/>
    <cellStyle name="Normal 3 6" xfId="2180" xr:uid="{00000000-0005-0000-0000-000007090000}"/>
    <cellStyle name="Normal 3 7" xfId="2181" xr:uid="{00000000-0005-0000-0000-000008090000}"/>
    <cellStyle name="Normal 3 8" xfId="2182" xr:uid="{00000000-0005-0000-0000-000009090000}"/>
    <cellStyle name="Normal 3 9" xfId="2183" xr:uid="{00000000-0005-0000-0000-00000A090000}"/>
    <cellStyle name="Normal 30 2" xfId="2184" xr:uid="{00000000-0005-0000-0000-00000B090000}"/>
    <cellStyle name="Normal 30 2 2" xfId="2185" xr:uid="{00000000-0005-0000-0000-00000C090000}"/>
    <cellStyle name="Normal 30 3" xfId="2186" xr:uid="{00000000-0005-0000-0000-00000D090000}"/>
    <cellStyle name="Normal 30 3 2" xfId="2187" xr:uid="{00000000-0005-0000-0000-00000E090000}"/>
    <cellStyle name="Normal 30 3 3" xfId="2188" xr:uid="{00000000-0005-0000-0000-00000F090000}"/>
    <cellStyle name="Normal 31 2" xfId="2189" xr:uid="{00000000-0005-0000-0000-000010090000}"/>
    <cellStyle name="Normal 31 2 2" xfId="2190" xr:uid="{00000000-0005-0000-0000-000011090000}"/>
    <cellStyle name="Normal 31 3" xfId="2191" xr:uid="{00000000-0005-0000-0000-000012090000}"/>
    <cellStyle name="Normal 31 3 2" xfId="2192" xr:uid="{00000000-0005-0000-0000-000013090000}"/>
    <cellStyle name="Normal 31 3 3" xfId="2193" xr:uid="{00000000-0005-0000-0000-000014090000}"/>
    <cellStyle name="Normal 32 2" xfId="2194" xr:uid="{00000000-0005-0000-0000-000015090000}"/>
    <cellStyle name="Normal 32 2 2" xfId="2195" xr:uid="{00000000-0005-0000-0000-000016090000}"/>
    <cellStyle name="Normal 32 3" xfId="2196" xr:uid="{00000000-0005-0000-0000-000017090000}"/>
    <cellStyle name="Normal 32 3 2" xfId="2197" xr:uid="{00000000-0005-0000-0000-000018090000}"/>
    <cellStyle name="Normal 32 3 3" xfId="2198" xr:uid="{00000000-0005-0000-0000-000019090000}"/>
    <cellStyle name="Normal 33 2" xfId="2199" xr:uid="{00000000-0005-0000-0000-00001A090000}"/>
    <cellStyle name="Normal 33 2 2" xfId="2200" xr:uid="{00000000-0005-0000-0000-00001B090000}"/>
    <cellStyle name="Normal 33 3" xfId="2201" xr:uid="{00000000-0005-0000-0000-00001C090000}"/>
    <cellStyle name="Normal 33 3 2" xfId="2202" xr:uid="{00000000-0005-0000-0000-00001D090000}"/>
    <cellStyle name="Normal 33 3 3" xfId="2203" xr:uid="{00000000-0005-0000-0000-00001E090000}"/>
    <cellStyle name="Normal 34 2" xfId="2204" xr:uid="{00000000-0005-0000-0000-00001F090000}"/>
    <cellStyle name="Normal 34 2 2" xfId="2205" xr:uid="{00000000-0005-0000-0000-000020090000}"/>
    <cellStyle name="Normal 34 3" xfId="2206" xr:uid="{00000000-0005-0000-0000-000021090000}"/>
    <cellStyle name="Normal 34 3 2" xfId="2207" xr:uid="{00000000-0005-0000-0000-000022090000}"/>
    <cellStyle name="Normal 34 3 3" xfId="2208" xr:uid="{00000000-0005-0000-0000-000023090000}"/>
    <cellStyle name="Normal 35 2" xfId="2209" xr:uid="{00000000-0005-0000-0000-000024090000}"/>
    <cellStyle name="Normal 35 2 2" xfId="2210" xr:uid="{00000000-0005-0000-0000-000025090000}"/>
    <cellStyle name="Normal 35 3" xfId="2211" xr:uid="{00000000-0005-0000-0000-000026090000}"/>
    <cellStyle name="Normal 35 3 2" xfId="2212" xr:uid="{00000000-0005-0000-0000-000027090000}"/>
    <cellStyle name="Normal 35 3 3" xfId="2213" xr:uid="{00000000-0005-0000-0000-000028090000}"/>
    <cellStyle name="Normal 36 2" xfId="2214" xr:uid="{00000000-0005-0000-0000-000029090000}"/>
    <cellStyle name="Normal 36 2 2" xfId="2215" xr:uid="{00000000-0005-0000-0000-00002A090000}"/>
    <cellStyle name="Normal 36 3" xfId="2216" xr:uid="{00000000-0005-0000-0000-00002B090000}"/>
    <cellStyle name="Normal 36 3 2" xfId="2217" xr:uid="{00000000-0005-0000-0000-00002C090000}"/>
    <cellStyle name="Normal 36 3 3" xfId="2218" xr:uid="{00000000-0005-0000-0000-00002D090000}"/>
    <cellStyle name="Normal 37 2" xfId="2219" xr:uid="{00000000-0005-0000-0000-00002E090000}"/>
    <cellStyle name="Normal 37 2 2" xfId="2220" xr:uid="{00000000-0005-0000-0000-00002F090000}"/>
    <cellStyle name="Normal 37 3" xfId="2221" xr:uid="{00000000-0005-0000-0000-000030090000}"/>
    <cellStyle name="Normal 37 3 2" xfId="2222" xr:uid="{00000000-0005-0000-0000-000031090000}"/>
    <cellStyle name="Normal 37 3 3" xfId="2223" xr:uid="{00000000-0005-0000-0000-000032090000}"/>
    <cellStyle name="Normal 38 2" xfId="2224" xr:uid="{00000000-0005-0000-0000-000033090000}"/>
    <cellStyle name="Normal 38 2 2" xfId="2225" xr:uid="{00000000-0005-0000-0000-000034090000}"/>
    <cellStyle name="Normal 38 3" xfId="2226" xr:uid="{00000000-0005-0000-0000-000035090000}"/>
    <cellStyle name="Normal 38 3 2" xfId="2227" xr:uid="{00000000-0005-0000-0000-000036090000}"/>
    <cellStyle name="Normal 38 3 3" xfId="2228" xr:uid="{00000000-0005-0000-0000-000037090000}"/>
    <cellStyle name="Normal 39 2" xfId="2229" xr:uid="{00000000-0005-0000-0000-000038090000}"/>
    <cellStyle name="Normal 39 2 2" xfId="2230" xr:uid="{00000000-0005-0000-0000-000039090000}"/>
    <cellStyle name="Normal 39 3" xfId="2231" xr:uid="{00000000-0005-0000-0000-00003A090000}"/>
    <cellStyle name="Normal 39 3 2" xfId="2232" xr:uid="{00000000-0005-0000-0000-00003B090000}"/>
    <cellStyle name="Normal 39 3 3" xfId="2233" xr:uid="{00000000-0005-0000-0000-00003C090000}"/>
    <cellStyle name="Normal 4" xfId="135" xr:uid="{00000000-0005-0000-0000-00003D090000}"/>
    <cellStyle name="Normal 4 10" xfId="2234" xr:uid="{00000000-0005-0000-0000-00003E090000}"/>
    <cellStyle name="Normal 4 11" xfId="2235" xr:uid="{00000000-0005-0000-0000-00003F090000}"/>
    <cellStyle name="Normal 4 12" xfId="2236" xr:uid="{00000000-0005-0000-0000-000040090000}"/>
    <cellStyle name="Normal 4 13" xfId="2237" xr:uid="{00000000-0005-0000-0000-000041090000}"/>
    <cellStyle name="Normal 4 14" xfId="2238" xr:uid="{00000000-0005-0000-0000-000042090000}"/>
    <cellStyle name="Normal 4 15" xfId="2239" xr:uid="{00000000-0005-0000-0000-000043090000}"/>
    <cellStyle name="Normal 4 16" xfId="2240" xr:uid="{00000000-0005-0000-0000-000044090000}"/>
    <cellStyle name="Normal 4 17" xfId="2241" xr:uid="{00000000-0005-0000-0000-000045090000}"/>
    <cellStyle name="Normal 4 18" xfId="2242" xr:uid="{00000000-0005-0000-0000-000046090000}"/>
    <cellStyle name="Normal 4 19" xfId="2243" xr:uid="{00000000-0005-0000-0000-000047090000}"/>
    <cellStyle name="Normal 4 2" xfId="209" xr:uid="{00000000-0005-0000-0000-000048090000}"/>
    <cellStyle name="Normal 4 2 2" xfId="2244" xr:uid="{00000000-0005-0000-0000-000049090000}"/>
    <cellStyle name="Normal 4 20" xfId="2245" xr:uid="{00000000-0005-0000-0000-00004A090000}"/>
    <cellStyle name="Normal 4 21" xfId="2246" xr:uid="{00000000-0005-0000-0000-00004B090000}"/>
    <cellStyle name="Normal 4 22" xfId="2247" xr:uid="{00000000-0005-0000-0000-00004C090000}"/>
    <cellStyle name="Normal 4 23" xfId="2248" xr:uid="{00000000-0005-0000-0000-00004D090000}"/>
    <cellStyle name="Normal 4 24" xfId="2249" xr:uid="{00000000-0005-0000-0000-00004E090000}"/>
    <cellStyle name="Normal 4 25" xfId="2250" xr:uid="{00000000-0005-0000-0000-00004F090000}"/>
    <cellStyle name="Normal 4 26" xfId="2251" xr:uid="{00000000-0005-0000-0000-000050090000}"/>
    <cellStyle name="Normal 4 27" xfId="2252" xr:uid="{00000000-0005-0000-0000-000051090000}"/>
    <cellStyle name="Normal 4 28" xfId="2253" xr:uid="{00000000-0005-0000-0000-000052090000}"/>
    <cellStyle name="Normal 4 29" xfId="2254" xr:uid="{00000000-0005-0000-0000-000053090000}"/>
    <cellStyle name="Normal 4 3" xfId="2255" xr:uid="{00000000-0005-0000-0000-000054090000}"/>
    <cellStyle name="Normal 4 3 2" xfId="2256" xr:uid="{00000000-0005-0000-0000-000055090000}"/>
    <cellStyle name="Normal 4 3 3" xfId="2257" xr:uid="{00000000-0005-0000-0000-000056090000}"/>
    <cellStyle name="Normal 4 30" xfId="2258" xr:uid="{00000000-0005-0000-0000-000057090000}"/>
    <cellStyle name="Normal 4 31" xfId="2259" xr:uid="{00000000-0005-0000-0000-000058090000}"/>
    <cellStyle name="Normal 4 32" xfId="2260" xr:uid="{00000000-0005-0000-0000-000059090000}"/>
    <cellStyle name="Normal 4 33" xfId="2261" xr:uid="{00000000-0005-0000-0000-00005A090000}"/>
    <cellStyle name="Normal 4 34" xfId="2262" xr:uid="{00000000-0005-0000-0000-00005B090000}"/>
    <cellStyle name="Normal 4 35" xfId="2263" xr:uid="{00000000-0005-0000-0000-00005C090000}"/>
    <cellStyle name="Normal 4 36" xfId="2264" xr:uid="{00000000-0005-0000-0000-00005D090000}"/>
    <cellStyle name="Normal 4 37" xfId="3146" xr:uid="{00000000-0005-0000-0000-00005E090000}"/>
    <cellStyle name="Normal 4 38" xfId="3175" xr:uid="{00000000-0005-0000-0000-00005F090000}"/>
    <cellStyle name="Normal 4 39" xfId="3121" xr:uid="{00000000-0005-0000-0000-000060090000}"/>
    <cellStyle name="Normal 4 4" xfId="2265" xr:uid="{00000000-0005-0000-0000-000061090000}"/>
    <cellStyle name="Normal 4 4 2" xfId="2266" xr:uid="{00000000-0005-0000-0000-000062090000}"/>
    <cellStyle name="Normal 4 40" xfId="3130" xr:uid="{00000000-0005-0000-0000-000063090000}"/>
    <cellStyle name="Normal 4 41" xfId="3109" xr:uid="{00000000-0005-0000-0000-000064090000}"/>
    <cellStyle name="Normal 4 42" xfId="3192" xr:uid="{00000000-0005-0000-0000-000065090000}"/>
    <cellStyle name="Normal 4 43" xfId="3199" xr:uid="{00000000-0005-0000-0000-000066090000}"/>
    <cellStyle name="Normal 4 44" xfId="3045" xr:uid="{00000000-0005-0000-0000-000067090000}"/>
    <cellStyle name="Normal 4 45" xfId="3089" xr:uid="{00000000-0005-0000-0000-000068090000}"/>
    <cellStyle name="Normal 4 5" xfId="2267" xr:uid="{00000000-0005-0000-0000-000069090000}"/>
    <cellStyle name="Normal 4 6" xfId="2268" xr:uid="{00000000-0005-0000-0000-00006A090000}"/>
    <cellStyle name="Normal 4 7" xfId="2269" xr:uid="{00000000-0005-0000-0000-00006B090000}"/>
    <cellStyle name="Normal 4 8" xfId="2270" xr:uid="{00000000-0005-0000-0000-00006C090000}"/>
    <cellStyle name="Normal 4 9" xfId="2271" xr:uid="{00000000-0005-0000-0000-00006D090000}"/>
    <cellStyle name="Normal 40 2" xfId="2272" xr:uid="{00000000-0005-0000-0000-00006E090000}"/>
    <cellStyle name="Normal 40 2 2" xfId="2273" xr:uid="{00000000-0005-0000-0000-00006F090000}"/>
    <cellStyle name="Normal 40 3" xfId="2274" xr:uid="{00000000-0005-0000-0000-000070090000}"/>
    <cellStyle name="Normal 40 3 2" xfId="2275" xr:uid="{00000000-0005-0000-0000-000071090000}"/>
    <cellStyle name="Normal 40 3 3" xfId="2276" xr:uid="{00000000-0005-0000-0000-000072090000}"/>
    <cellStyle name="Normal 41 2" xfId="2277" xr:uid="{00000000-0005-0000-0000-000073090000}"/>
    <cellStyle name="Normal 41 2 2" xfId="2278" xr:uid="{00000000-0005-0000-0000-000074090000}"/>
    <cellStyle name="Normal 41 3" xfId="2279" xr:uid="{00000000-0005-0000-0000-000075090000}"/>
    <cellStyle name="Normal 41 3 2" xfId="2280" xr:uid="{00000000-0005-0000-0000-000076090000}"/>
    <cellStyle name="Normal 41 3 3" xfId="2281" xr:uid="{00000000-0005-0000-0000-000077090000}"/>
    <cellStyle name="Normal 42 2" xfId="2282" xr:uid="{00000000-0005-0000-0000-000078090000}"/>
    <cellStyle name="Normal 42 2 2" xfId="2283" xr:uid="{00000000-0005-0000-0000-000079090000}"/>
    <cellStyle name="Normal 42 3" xfId="2284" xr:uid="{00000000-0005-0000-0000-00007A090000}"/>
    <cellStyle name="Normal 42 3 2" xfId="2285" xr:uid="{00000000-0005-0000-0000-00007B090000}"/>
    <cellStyle name="Normal 42 3 3" xfId="2286" xr:uid="{00000000-0005-0000-0000-00007C090000}"/>
    <cellStyle name="Normal 43 2" xfId="2287" xr:uid="{00000000-0005-0000-0000-00007D090000}"/>
    <cellStyle name="Normal 43 2 2" xfId="2288" xr:uid="{00000000-0005-0000-0000-00007E090000}"/>
    <cellStyle name="Normal 43 3" xfId="2289" xr:uid="{00000000-0005-0000-0000-00007F090000}"/>
    <cellStyle name="Normal 43 3 2" xfId="2290" xr:uid="{00000000-0005-0000-0000-000080090000}"/>
    <cellStyle name="Normal 43 3 3" xfId="2291" xr:uid="{00000000-0005-0000-0000-000081090000}"/>
    <cellStyle name="Normal 44 2" xfId="2292" xr:uid="{00000000-0005-0000-0000-000082090000}"/>
    <cellStyle name="Normal 44 2 2" xfId="2293" xr:uid="{00000000-0005-0000-0000-000083090000}"/>
    <cellStyle name="Normal 44 3" xfId="2294" xr:uid="{00000000-0005-0000-0000-000084090000}"/>
    <cellStyle name="Normal 44 3 2" xfId="2295" xr:uid="{00000000-0005-0000-0000-000085090000}"/>
    <cellStyle name="Normal 44 3 3" xfId="2296" xr:uid="{00000000-0005-0000-0000-000086090000}"/>
    <cellStyle name="Normal 45 2" xfId="2297" xr:uid="{00000000-0005-0000-0000-000087090000}"/>
    <cellStyle name="Normal 45 2 2" xfId="2298" xr:uid="{00000000-0005-0000-0000-000088090000}"/>
    <cellStyle name="Normal 45 3" xfId="2299" xr:uid="{00000000-0005-0000-0000-000089090000}"/>
    <cellStyle name="Normal 45 3 2" xfId="2300" xr:uid="{00000000-0005-0000-0000-00008A090000}"/>
    <cellStyle name="Normal 45 3 3" xfId="2301" xr:uid="{00000000-0005-0000-0000-00008B090000}"/>
    <cellStyle name="Normal 46 2" xfId="2302" xr:uid="{00000000-0005-0000-0000-00008C090000}"/>
    <cellStyle name="Normal 46 2 2" xfId="2303" xr:uid="{00000000-0005-0000-0000-00008D090000}"/>
    <cellStyle name="Normal 46 3" xfId="2304" xr:uid="{00000000-0005-0000-0000-00008E090000}"/>
    <cellStyle name="Normal 46 3 2" xfId="2305" xr:uid="{00000000-0005-0000-0000-00008F090000}"/>
    <cellStyle name="Normal 46 3 3" xfId="2306" xr:uid="{00000000-0005-0000-0000-000090090000}"/>
    <cellStyle name="Normal 47 2" xfId="2307" xr:uid="{00000000-0005-0000-0000-000091090000}"/>
    <cellStyle name="Normal 47 2 2" xfId="2308" xr:uid="{00000000-0005-0000-0000-000092090000}"/>
    <cellStyle name="Normal 47 3" xfId="2309" xr:uid="{00000000-0005-0000-0000-000093090000}"/>
    <cellStyle name="Normal 47 3 2" xfId="2310" xr:uid="{00000000-0005-0000-0000-000094090000}"/>
    <cellStyle name="Normal 47 3 3" xfId="2311" xr:uid="{00000000-0005-0000-0000-000095090000}"/>
    <cellStyle name="Normal 48 2" xfId="2312" xr:uid="{00000000-0005-0000-0000-000096090000}"/>
    <cellStyle name="Normal 48 2 2" xfId="2313" xr:uid="{00000000-0005-0000-0000-000097090000}"/>
    <cellStyle name="Normal 48 3" xfId="2314" xr:uid="{00000000-0005-0000-0000-000098090000}"/>
    <cellStyle name="Normal 48 3 2" xfId="2315" xr:uid="{00000000-0005-0000-0000-000099090000}"/>
    <cellStyle name="Normal 48 3 3" xfId="2316" xr:uid="{00000000-0005-0000-0000-00009A090000}"/>
    <cellStyle name="Normal 49 2" xfId="2317" xr:uid="{00000000-0005-0000-0000-00009B090000}"/>
    <cellStyle name="Normal 49 2 2" xfId="2318" xr:uid="{00000000-0005-0000-0000-00009C090000}"/>
    <cellStyle name="Normal 49 3" xfId="2319" xr:uid="{00000000-0005-0000-0000-00009D090000}"/>
    <cellStyle name="Normal 49 3 2" xfId="2320" xr:uid="{00000000-0005-0000-0000-00009E090000}"/>
    <cellStyle name="Normal 49 3 3" xfId="2321" xr:uid="{00000000-0005-0000-0000-00009F090000}"/>
    <cellStyle name="Normal 5" xfId="136" xr:uid="{00000000-0005-0000-0000-0000A0090000}"/>
    <cellStyle name="Normal 5 10" xfId="2322" xr:uid="{00000000-0005-0000-0000-0000A1090000}"/>
    <cellStyle name="Normal 5 11" xfId="2323" xr:uid="{00000000-0005-0000-0000-0000A2090000}"/>
    <cellStyle name="Normal 5 12" xfId="2324" xr:uid="{00000000-0005-0000-0000-0000A3090000}"/>
    <cellStyle name="Normal 5 13" xfId="2325" xr:uid="{00000000-0005-0000-0000-0000A4090000}"/>
    <cellStyle name="Normal 5 14" xfId="2326" xr:uid="{00000000-0005-0000-0000-0000A5090000}"/>
    <cellStyle name="Normal 5 15" xfId="2327" xr:uid="{00000000-0005-0000-0000-0000A6090000}"/>
    <cellStyle name="Normal 5 16" xfId="2328" xr:uid="{00000000-0005-0000-0000-0000A7090000}"/>
    <cellStyle name="Normal 5 17" xfId="2329" xr:uid="{00000000-0005-0000-0000-0000A8090000}"/>
    <cellStyle name="Normal 5 18" xfId="2330" xr:uid="{00000000-0005-0000-0000-0000A9090000}"/>
    <cellStyle name="Normal 5 19" xfId="2331" xr:uid="{00000000-0005-0000-0000-0000AA090000}"/>
    <cellStyle name="Normal 5 2" xfId="210" xr:uid="{00000000-0005-0000-0000-0000AB090000}"/>
    <cellStyle name="Normal 5 2 2" xfId="2332" xr:uid="{00000000-0005-0000-0000-0000AC090000}"/>
    <cellStyle name="Normal 5 20" xfId="2333" xr:uid="{00000000-0005-0000-0000-0000AD090000}"/>
    <cellStyle name="Normal 5 21" xfId="2334" xr:uid="{00000000-0005-0000-0000-0000AE090000}"/>
    <cellStyle name="Normal 5 22" xfId="2335" xr:uid="{00000000-0005-0000-0000-0000AF090000}"/>
    <cellStyle name="Normal 5 23" xfId="2336" xr:uid="{00000000-0005-0000-0000-0000B0090000}"/>
    <cellStyle name="Normal 5 24" xfId="2337" xr:uid="{00000000-0005-0000-0000-0000B1090000}"/>
    <cellStyle name="Normal 5 25" xfId="2338" xr:uid="{00000000-0005-0000-0000-0000B2090000}"/>
    <cellStyle name="Normal 5 26" xfId="2339" xr:uid="{00000000-0005-0000-0000-0000B3090000}"/>
    <cellStyle name="Normal 5 27" xfId="2340" xr:uid="{00000000-0005-0000-0000-0000B4090000}"/>
    <cellStyle name="Normal 5 28" xfId="2341" xr:uid="{00000000-0005-0000-0000-0000B5090000}"/>
    <cellStyle name="Normal 5 29" xfId="2342" xr:uid="{00000000-0005-0000-0000-0000B6090000}"/>
    <cellStyle name="Normal 5 3" xfId="2343" xr:uid="{00000000-0005-0000-0000-0000B7090000}"/>
    <cellStyle name="Normal 5 3 2" xfId="2344" xr:uid="{00000000-0005-0000-0000-0000B8090000}"/>
    <cellStyle name="Normal 5 3 3" xfId="2345" xr:uid="{00000000-0005-0000-0000-0000B9090000}"/>
    <cellStyle name="Normal 5 30" xfId="2346" xr:uid="{00000000-0005-0000-0000-0000BA090000}"/>
    <cellStyle name="Normal 5 31" xfId="2347" xr:uid="{00000000-0005-0000-0000-0000BB090000}"/>
    <cellStyle name="Normal 5 32" xfId="2348" xr:uid="{00000000-0005-0000-0000-0000BC090000}"/>
    <cellStyle name="Normal 5 33" xfId="2349" xr:uid="{00000000-0005-0000-0000-0000BD090000}"/>
    <cellStyle name="Normal 5 34" xfId="2350" xr:uid="{00000000-0005-0000-0000-0000BE090000}"/>
    <cellStyle name="Normal 5 35" xfId="2351" xr:uid="{00000000-0005-0000-0000-0000BF090000}"/>
    <cellStyle name="Normal 5 36" xfId="3147" xr:uid="{00000000-0005-0000-0000-0000C0090000}"/>
    <cellStyle name="Normal 5 37" xfId="3176" xr:uid="{00000000-0005-0000-0000-0000C1090000}"/>
    <cellStyle name="Normal 5 38" xfId="3211" xr:uid="{00000000-0005-0000-0000-0000C2090000}"/>
    <cellStyle name="Normal 5 39" xfId="3237" xr:uid="{00000000-0005-0000-0000-0000C3090000}"/>
    <cellStyle name="Normal 5 4" xfId="2352" xr:uid="{00000000-0005-0000-0000-0000C4090000}"/>
    <cellStyle name="Normal 5 40" xfId="3260" xr:uid="{00000000-0005-0000-0000-0000C5090000}"/>
    <cellStyle name="Normal 5 41" xfId="3279" xr:uid="{00000000-0005-0000-0000-0000C6090000}"/>
    <cellStyle name="Normal 5 42" xfId="3295" xr:uid="{00000000-0005-0000-0000-0000C7090000}"/>
    <cellStyle name="Normal 5 43" xfId="3310" xr:uid="{00000000-0005-0000-0000-0000C8090000}"/>
    <cellStyle name="Normal 5 44" xfId="3320" xr:uid="{00000000-0005-0000-0000-0000C9090000}"/>
    <cellStyle name="Normal 5 5" xfId="2353" xr:uid="{00000000-0005-0000-0000-0000CA090000}"/>
    <cellStyle name="Normal 5 6" xfId="2354" xr:uid="{00000000-0005-0000-0000-0000CB090000}"/>
    <cellStyle name="Normal 5 7" xfId="2355" xr:uid="{00000000-0005-0000-0000-0000CC090000}"/>
    <cellStyle name="Normal 5 8" xfId="2356" xr:uid="{00000000-0005-0000-0000-0000CD090000}"/>
    <cellStyle name="Normal 5 9" xfId="2357" xr:uid="{00000000-0005-0000-0000-0000CE090000}"/>
    <cellStyle name="Normal 50 2" xfId="2358" xr:uid="{00000000-0005-0000-0000-0000CF090000}"/>
    <cellStyle name="Normal 50 2 2" xfId="2359" xr:uid="{00000000-0005-0000-0000-0000D0090000}"/>
    <cellStyle name="Normal 50 3" xfId="2360" xr:uid="{00000000-0005-0000-0000-0000D1090000}"/>
    <cellStyle name="Normal 50 3 2" xfId="2361" xr:uid="{00000000-0005-0000-0000-0000D2090000}"/>
    <cellStyle name="Normal 50 3 3" xfId="2362" xr:uid="{00000000-0005-0000-0000-0000D3090000}"/>
    <cellStyle name="Normal 51 2" xfId="2363" xr:uid="{00000000-0005-0000-0000-0000D4090000}"/>
    <cellStyle name="Normal 51 2 2" xfId="2364" xr:uid="{00000000-0005-0000-0000-0000D5090000}"/>
    <cellStyle name="Normal 51 3" xfId="2365" xr:uid="{00000000-0005-0000-0000-0000D6090000}"/>
    <cellStyle name="Normal 51 3 2" xfId="2366" xr:uid="{00000000-0005-0000-0000-0000D7090000}"/>
    <cellStyle name="Normal 51 3 3" xfId="2367" xr:uid="{00000000-0005-0000-0000-0000D8090000}"/>
    <cellStyle name="Normal 52 2" xfId="2368" xr:uid="{00000000-0005-0000-0000-0000D9090000}"/>
    <cellStyle name="Normal 52 2 2" xfId="2369" xr:uid="{00000000-0005-0000-0000-0000DA090000}"/>
    <cellStyle name="Normal 52 3" xfId="2370" xr:uid="{00000000-0005-0000-0000-0000DB090000}"/>
    <cellStyle name="Normal 52 3 2" xfId="2371" xr:uid="{00000000-0005-0000-0000-0000DC090000}"/>
    <cellStyle name="Normal 52 3 3" xfId="2372" xr:uid="{00000000-0005-0000-0000-0000DD090000}"/>
    <cellStyle name="Normal 53 2" xfId="2373" xr:uid="{00000000-0005-0000-0000-0000DE090000}"/>
    <cellStyle name="Normal 53 2 2" xfId="2374" xr:uid="{00000000-0005-0000-0000-0000DF090000}"/>
    <cellStyle name="Normal 53 3" xfId="2375" xr:uid="{00000000-0005-0000-0000-0000E0090000}"/>
    <cellStyle name="Normal 53 3 2" xfId="2376" xr:uid="{00000000-0005-0000-0000-0000E1090000}"/>
    <cellStyle name="Normal 53 3 3" xfId="2377" xr:uid="{00000000-0005-0000-0000-0000E2090000}"/>
    <cellStyle name="Normal 54 2" xfId="2378" xr:uid="{00000000-0005-0000-0000-0000E3090000}"/>
    <cellStyle name="Normal 54 2 2" xfId="2379" xr:uid="{00000000-0005-0000-0000-0000E4090000}"/>
    <cellStyle name="Normal 54 3" xfId="2380" xr:uid="{00000000-0005-0000-0000-0000E5090000}"/>
    <cellStyle name="Normal 54 3 2" xfId="2381" xr:uid="{00000000-0005-0000-0000-0000E6090000}"/>
    <cellStyle name="Normal 54 3 3" xfId="2382" xr:uid="{00000000-0005-0000-0000-0000E7090000}"/>
    <cellStyle name="Normal 55 2" xfId="2383" xr:uid="{00000000-0005-0000-0000-0000E8090000}"/>
    <cellStyle name="Normal 55 2 2" xfId="2384" xr:uid="{00000000-0005-0000-0000-0000E9090000}"/>
    <cellStyle name="Normal 55 3" xfId="2385" xr:uid="{00000000-0005-0000-0000-0000EA090000}"/>
    <cellStyle name="Normal 55 3 2" xfId="2386" xr:uid="{00000000-0005-0000-0000-0000EB090000}"/>
    <cellStyle name="Normal 55 3 3" xfId="2387" xr:uid="{00000000-0005-0000-0000-0000EC090000}"/>
    <cellStyle name="Normal 56 2" xfId="2388" xr:uid="{00000000-0005-0000-0000-0000ED090000}"/>
    <cellStyle name="Normal 56 2 2" xfId="2389" xr:uid="{00000000-0005-0000-0000-0000EE090000}"/>
    <cellStyle name="Normal 56 3" xfId="2390" xr:uid="{00000000-0005-0000-0000-0000EF090000}"/>
    <cellStyle name="Normal 56 3 2" xfId="2391" xr:uid="{00000000-0005-0000-0000-0000F0090000}"/>
    <cellStyle name="Normal 56 3 3" xfId="2392" xr:uid="{00000000-0005-0000-0000-0000F1090000}"/>
    <cellStyle name="Normal 57 2" xfId="2393" xr:uid="{00000000-0005-0000-0000-0000F2090000}"/>
    <cellStyle name="Normal 57 2 2" xfId="2394" xr:uid="{00000000-0005-0000-0000-0000F3090000}"/>
    <cellStyle name="Normal 57 3" xfId="2395" xr:uid="{00000000-0005-0000-0000-0000F4090000}"/>
    <cellStyle name="Normal 57 3 2" xfId="2396" xr:uid="{00000000-0005-0000-0000-0000F5090000}"/>
    <cellStyle name="Normal 57 3 3" xfId="2397" xr:uid="{00000000-0005-0000-0000-0000F6090000}"/>
    <cellStyle name="Normal 58 2" xfId="2398" xr:uid="{00000000-0005-0000-0000-0000F7090000}"/>
    <cellStyle name="Normal 58 2 2" xfId="2399" xr:uid="{00000000-0005-0000-0000-0000F8090000}"/>
    <cellStyle name="Normal 58 3" xfId="2400" xr:uid="{00000000-0005-0000-0000-0000F9090000}"/>
    <cellStyle name="Normal 58 3 2" xfId="2401" xr:uid="{00000000-0005-0000-0000-0000FA090000}"/>
    <cellStyle name="Normal 58 3 3" xfId="2402" xr:uid="{00000000-0005-0000-0000-0000FB090000}"/>
    <cellStyle name="Normal 59 2" xfId="2403" xr:uid="{00000000-0005-0000-0000-0000FC090000}"/>
    <cellStyle name="Normal 59 2 2" xfId="2404" xr:uid="{00000000-0005-0000-0000-0000FD090000}"/>
    <cellStyle name="Normal 59 3" xfId="2405" xr:uid="{00000000-0005-0000-0000-0000FE090000}"/>
    <cellStyle name="Normal 59 3 2" xfId="2406" xr:uid="{00000000-0005-0000-0000-0000FF090000}"/>
    <cellStyle name="Normal 59 3 3" xfId="2407" xr:uid="{00000000-0005-0000-0000-0000000A0000}"/>
    <cellStyle name="Normal 6 2" xfId="2408" xr:uid="{00000000-0005-0000-0000-0000010A0000}"/>
    <cellStyle name="Normal 6 2 2" xfId="2409" xr:uid="{00000000-0005-0000-0000-0000020A0000}"/>
    <cellStyle name="Normal 6 3" xfId="2410" xr:uid="{00000000-0005-0000-0000-0000030A0000}"/>
    <cellStyle name="Normal 6 3 2" xfId="2411" xr:uid="{00000000-0005-0000-0000-0000040A0000}"/>
    <cellStyle name="Normal 6 3 3" xfId="2412" xr:uid="{00000000-0005-0000-0000-0000050A0000}"/>
    <cellStyle name="Normal 60 2" xfId="2413" xr:uid="{00000000-0005-0000-0000-0000060A0000}"/>
    <cellStyle name="Normal 60 2 2" xfId="2414" xr:uid="{00000000-0005-0000-0000-0000070A0000}"/>
    <cellStyle name="Normal 60 3" xfId="2415" xr:uid="{00000000-0005-0000-0000-0000080A0000}"/>
    <cellStyle name="Normal 60 3 2" xfId="2416" xr:uid="{00000000-0005-0000-0000-0000090A0000}"/>
    <cellStyle name="Normal 60 3 3" xfId="2417" xr:uid="{00000000-0005-0000-0000-00000A0A0000}"/>
    <cellStyle name="Normal 61 2" xfId="2418" xr:uid="{00000000-0005-0000-0000-00000B0A0000}"/>
    <cellStyle name="Normal 61 2 2" xfId="2419" xr:uid="{00000000-0005-0000-0000-00000C0A0000}"/>
    <cellStyle name="Normal 61 3" xfId="2420" xr:uid="{00000000-0005-0000-0000-00000D0A0000}"/>
    <cellStyle name="Normal 61 3 2" xfId="2421" xr:uid="{00000000-0005-0000-0000-00000E0A0000}"/>
    <cellStyle name="Normal 61 3 3" xfId="2422" xr:uid="{00000000-0005-0000-0000-00000F0A0000}"/>
    <cellStyle name="Normal 62 2" xfId="2423" xr:uid="{00000000-0005-0000-0000-0000100A0000}"/>
    <cellStyle name="Normal 62 2 2" xfId="2424" xr:uid="{00000000-0005-0000-0000-0000110A0000}"/>
    <cellStyle name="Normal 62 3" xfId="2425" xr:uid="{00000000-0005-0000-0000-0000120A0000}"/>
    <cellStyle name="Normal 62 3 2" xfId="2426" xr:uid="{00000000-0005-0000-0000-0000130A0000}"/>
    <cellStyle name="Normal 62 3 3" xfId="2427" xr:uid="{00000000-0005-0000-0000-0000140A0000}"/>
    <cellStyle name="Normal 63 2" xfId="2428" xr:uid="{00000000-0005-0000-0000-0000150A0000}"/>
    <cellStyle name="Normal 63 2 2" xfId="2429" xr:uid="{00000000-0005-0000-0000-0000160A0000}"/>
    <cellStyle name="Normal 63 3" xfId="2430" xr:uid="{00000000-0005-0000-0000-0000170A0000}"/>
    <cellStyle name="Normal 63 3 2" xfId="2431" xr:uid="{00000000-0005-0000-0000-0000180A0000}"/>
    <cellStyle name="Normal 63 3 3" xfId="2432" xr:uid="{00000000-0005-0000-0000-0000190A0000}"/>
    <cellStyle name="Normal 64 2" xfId="2433" xr:uid="{00000000-0005-0000-0000-00001A0A0000}"/>
    <cellStyle name="Normal 64 2 2" xfId="2434" xr:uid="{00000000-0005-0000-0000-00001B0A0000}"/>
    <cellStyle name="Normal 64 3" xfId="2435" xr:uid="{00000000-0005-0000-0000-00001C0A0000}"/>
    <cellStyle name="Normal 64 3 2" xfId="2436" xr:uid="{00000000-0005-0000-0000-00001D0A0000}"/>
    <cellStyle name="Normal 64 3 3" xfId="2437" xr:uid="{00000000-0005-0000-0000-00001E0A0000}"/>
    <cellStyle name="Normal 65 2" xfId="2438" xr:uid="{00000000-0005-0000-0000-00001F0A0000}"/>
    <cellStyle name="Normal 65 2 2" xfId="2439" xr:uid="{00000000-0005-0000-0000-0000200A0000}"/>
    <cellStyle name="Normal 65 3" xfId="2440" xr:uid="{00000000-0005-0000-0000-0000210A0000}"/>
    <cellStyle name="Normal 65 3 2" xfId="2441" xr:uid="{00000000-0005-0000-0000-0000220A0000}"/>
    <cellStyle name="Normal 65 3 3" xfId="2442" xr:uid="{00000000-0005-0000-0000-0000230A0000}"/>
    <cellStyle name="Normal 66 2" xfId="2443" xr:uid="{00000000-0005-0000-0000-0000240A0000}"/>
    <cellStyle name="Normal 66 2 2" xfId="2444" xr:uid="{00000000-0005-0000-0000-0000250A0000}"/>
    <cellStyle name="Normal 66 3" xfId="2445" xr:uid="{00000000-0005-0000-0000-0000260A0000}"/>
    <cellStyle name="Normal 66 3 2" xfId="2446" xr:uid="{00000000-0005-0000-0000-0000270A0000}"/>
    <cellStyle name="Normal 66 3 3" xfId="2447" xr:uid="{00000000-0005-0000-0000-0000280A0000}"/>
    <cellStyle name="Normal 67 2" xfId="2448" xr:uid="{00000000-0005-0000-0000-0000290A0000}"/>
    <cellStyle name="Normal 67 2 2" xfId="2449" xr:uid="{00000000-0005-0000-0000-00002A0A0000}"/>
    <cellStyle name="Normal 67 3" xfId="2450" xr:uid="{00000000-0005-0000-0000-00002B0A0000}"/>
    <cellStyle name="Normal 67 3 2" xfId="2451" xr:uid="{00000000-0005-0000-0000-00002C0A0000}"/>
    <cellStyle name="Normal 67 3 3" xfId="2452" xr:uid="{00000000-0005-0000-0000-00002D0A0000}"/>
    <cellStyle name="Normal 68 2" xfId="2453" xr:uid="{00000000-0005-0000-0000-00002E0A0000}"/>
    <cellStyle name="Normal 68 2 2" xfId="2454" xr:uid="{00000000-0005-0000-0000-00002F0A0000}"/>
    <cellStyle name="Normal 69 2" xfId="2455" xr:uid="{00000000-0005-0000-0000-0000300A0000}"/>
    <cellStyle name="Normal 69 2 2" xfId="2456" xr:uid="{00000000-0005-0000-0000-0000310A0000}"/>
    <cellStyle name="Normal 7 2" xfId="2457" xr:uid="{00000000-0005-0000-0000-0000320A0000}"/>
    <cellStyle name="Normal 7 2 2" xfId="2458" xr:uid="{00000000-0005-0000-0000-0000330A0000}"/>
    <cellStyle name="Normal 7 3" xfId="2459" xr:uid="{00000000-0005-0000-0000-0000340A0000}"/>
    <cellStyle name="Normal 7 3 2" xfId="2460" xr:uid="{00000000-0005-0000-0000-0000350A0000}"/>
    <cellStyle name="Normal 7 3 3" xfId="2461" xr:uid="{00000000-0005-0000-0000-0000360A0000}"/>
    <cellStyle name="Normal 70 2" xfId="2462" xr:uid="{00000000-0005-0000-0000-0000370A0000}"/>
    <cellStyle name="Normal 70 2 2" xfId="2463" xr:uid="{00000000-0005-0000-0000-0000380A0000}"/>
    <cellStyle name="Normal 71 2" xfId="2464" xr:uid="{00000000-0005-0000-0000-0000390A0000}"/>
    <cellStyle name="Normal 71 2 2" xfId="2465" xr:uid="{00000000-0005-0000-0000-00003A0A0000}"/>
    <cellStyle name="Normal 72 2" xfId="2466" xr:uid="{00000000-0005-0000-0000-00003B0A0000}"/>
    <cellStyle name="Normal 72 2 2" xfId="2467" xr:uid="{00000000-0005-0000-0000-00003C0A0000}"/>
    <cellStyle name="Normal 73 2" xfId="2468" xr:uid="{00000000-0005-0000-0000-00003D0A0000}"/>
    <cellStyle name="Normal 73 2 2" xfId="2469" xr:uid="{00000000-0005-0000-0000-00003E0A0000}"/>
    <cellStyle name="Normal 74 2" xfId="2470" xr:uid="{00000000-0005-0000-0000-00003F0A0000}"/>
    <cellStyle name="Normal 74 2 2" xfId="2471" xr:uid="{00000000-0005-0000-0000-0000400A0000}"/>
    <cellStyle name="Normal 75 2" xfId="2472" xr:uid="{00000000-0005-0000-0000-0000410A0000}"/>
    <cellStyle name="Normal 75 2 2" xfId="2473" xr:uid="{00000000-0005-0000-0000-0000420A0000}"/>
    <cellStyle name="Normal 76 2" xfId="2474" xr:uid="{00000000-0005-0000-0000-0000430A0000}"/>
    <cellStyle name="Normal 76 2 2" xfId="2475" xr:uid="{00000000-0005-0000-0000-0000440A0000}"/>
    <cellStyle name="Normal 77 2" xfId="2476" xr:uid="{00000000-0005-0000-0000-0000450A0000}"/>
    <cellStyle name="Normal 77 2 2" xfId="2477" xr:uid="{00000000-0005-0000-0000-0000460A0000}"/>
    <cellStyle name="Normal 78 2" xfId="2478" xr:uid="{00000000-0005-0000-0000-0000470A0000}"/>
    <cellStyle name="Normal 78 2 2" xfId="2479" xr:uid="{00000000-0005-0000-0000-0000480A0000}"/>
    <cellStyle name="Normal 79 2" xfId="2480" xr:uid="{00000000-0005-0000-0000-0000490A0000}"/>
    <cellStyle name="Normal 79 2 2" xfId="2481" xr:uid="{00000000-0005-0000-0000-00004A0A0000}"/>
    <cellStyle name="Normal 8 2" xfId="2482" xr:uid="{00000000-0005-0000-0000-00004B0A0000}"/>
    <cellStyle name="Normal 8 2 2" xfId="2483" xr:uid="{00000000-0005-0000-0000-00004C0A0000}"/>
    <cellStyle name="Normal 8 3" xfId="2484" xr:uid="{00000000-0005-0000-0000-00004D0A0000}"/>
    <cellStyle name="Normal 8 3 2" xfId="2485" xr:uid="{00000000-0005-0000-0000-00004E0A0000}"/>
    <cellStyle name="Normal 8 3 3" xfId="2486" xr:uid="{00000000-0005-0000-0000-00004F0A0000}"/>
    <cellStyle name="Normal 80 2" xfId="2487" xr:uid="{00000000-0005-0000-0000-0000500A0000}"/>
    <cellStyle name="Normal 80 2 2" xfId="2488" xr:uid="{00000000-0005-0000-0000-0000510A0000}"/>
    <cellStyle name="Normal 81 2" xfId="2489" xr:uid="{00000000-0005-0000-0000-0000520A0000}"/>
    <cellStyle name="Normal 81 2 2" xfId="2490" xr:uid="{00000000-0005-0000-0000-0000530A0000}"/>
    <cellStyle name="Normal 82 2" xfId="2491" xr:uid="{00000000-0005-0000-0000-0000540A0000}"/>
    <cellStyle name="Normal 82 2 2" xfId="2492" xr:uid="{00000000-0005-0000-0000-0000550A0000}"/>
    <cellStyle name="Normal 83 2" xfId="2493" xr:uid="{00000000-0005-0000-0000-0000560A0000}"/>
    <cellStyle name="Normal 83 2 2" xfId="2494" xr:uid="{00000000-0005-0000-0000-0000570A0000}"/>
    <cellStyle name="Normal 84 2" xfId="2495" xr:uid="{00000000-0005-0000-0000-0000580A0000}"/>
    <cellStyle name="Normal 84 2 2" xfId="2496" xr:uid="{00000000-0005-0000-0000-0000590A0000}"/>
    <cellStyle name="Normal 85" xfId="2497" xr:uid="{00000000-0005-0000-0000-00005A0A0000}"/>
    <cellStyle name="Normal 85 2" xfId="2498" xr:uid="{00000000-0005-0000-0000-00005B0A0000}"/>
    <cellStyle name="Normal 86" xfId="2499" xr:uid="{00000000-0005-0000-0000-00005C0A0000}"/>
    <cellStyle name="Normal 86 2" xfId="2500" xr:uid="{00000000-0005-0000-0000-00005D0A0000}"/>
    <cellStyle name="Normal 87" xfId="2501" xr:uid="{00000000-0005-0000-0000-00005E0A0000}"/>
    <cellStyle name="Normal 87 2" xfId="2502" xr:uid="{00000000-0005-0000-0000-00005F0A0000}"/>
    <cellStyle name="Normal 88" xfId="2503" xr:uid="{00000000-0005-0000-0000-0000600A0000}"/>
    <cellStyle name="Normal 88 2" xfId="2504" xr:uid="{00000000-0005-0000-0000-0000610A0000}"/>
    <cellStyle name="Normal 89" xfId="2505" xr:uid="{00000000-0005-0000-0000-0000620A0000}"/>
    <cellStyle name="Normal 89 2" xfId="2506" xr:uid="{00000000-0005-0000-0000-0000630A0000}"/>
    <cellStyle name="Normal 9 2" xfId="2507" xr:uid="{00000000-0005-0000-0000-0000640A0000}"/>
    <cellStyle name="Normal 9 2 2" xfId="2508" xr:uid="{00000000-0005-0000-0000-0000650A0000}"/>
    <cellStyle name="Normal 9 3" xfId="2509" xr:uid="{00000000-0005-0000-0000-0000660A0000}"/>
    <cellStyle name="Normal 9 3 2" xfId="2510" xr:uid="{00000000-0005-0000-0000-0000670A0000}"/>
    <cellStyle name="Normal 9 3 3" xfId="2511" xr:uid="{00000000-0005-0000-0000-0000680A0000}"/>
    <cellStyle name="Normal 90" xfId="2512" xr:uid="{00000000-0005-0000-0000-0000690A0000}"/>
    <cellStyle name="Normal 90 2" xfId="2513" xr:uid="{00000000-0005-0000-0000-00006A0A0000}"/>
    <cellStyle name="Normal 91" xfId="2514" xr:uid="{00000000-0005-0000-0000-00006B0A0000}"/>
    <cellStyle name="Normal 91 2" xfId="2515" xr:uid="{00000000-0005-0000-0000-00006C0A0000}"/>
    <cellStyle name="Normal 92" xfId="2516" xr:uid="{00000000-0005-0000-0000-00006D0A0000}"/>
    <cellStyle name="Normal 92 2" xfId="2517" xr:uid="{00000000-0005-0000-0000-00006E0A0000}"/>
    <cellStyle name="Normal 93" xfId="2518" xr:uid="{00000000-0005-0000-0000-00006F0A0000}"/>
    <cellStyle name="Normal 93 2" xfId="2519" xr:uid="{00000000-0005-0000-0000-0000700A0000}"/>
    <cellStyle name="Normal 94" xfId="2520" xr:uid="{00000000-0005-0000-0000-0000710A0000}"/>
    <cellStyle name="Normal 94 2" xfId="2521" xr:uid="{00000000-0005-0000-0000-0000720A0000}"/>
    <cellStyle name="Normal 96 2" xfId="2522" xr:uid="{00000000-0005-0000-0000-0000730A0000}"/>
    <cellStyle name="Normal 97 2" xfId="2523" xr:uid="{00000000-0005-0000-0000-0000740A0000}"/>
    <cellStyle name="Normal 98 2" xfId="2524" xr:uid="{00000000-0005-0000-0000-0000750A0000}"/>
    <cellStyle name="Normal 99 2" xfId="2525" xr:uid="{00000000-0005-0000-0000-0000760A0000}"/>
    <cellStyle name="Note" xfId="15" builtinId="10" customBuiltin="1"/>
    <cellStyle name="Note 10" xfId="2527" xr:uid="{00000000-0005-0000-0000-0000780A0000}"/>
    <cellStyle name="Note 11" xfId="2528" xr:uid="{00000000-0005-0000-0000-0000790A0000}"/>
    <cellStyle name="Note 12" xfId="2529" xr:uid="{00000000-0005-0000-0000-00007A0A0000}"/>
    <cellStyle name="Note 13" xfId="2530" xr:uid="{00000000-0005-0000-0000-00007B0A0000}"/>
    <cellStyle name="Note 14" xfId="2531" xr:uid="{00000000-0005-0000-0000-00007C0A0000}"/>
    <cellStyle name="Note 15" xfId="2532" xr:uid="{00000000-0005-0000-0000-00007D0A0000}"/>
    <cellStyle name="Note 16" xfId="2533" xr:uid="{00000000-0005-0000-0000-00007E0A0000}"/>
    <cellStyle name="Note 17" xfId="2534" xr:uid="{00000000-0005-0000-0000-00007F0A0000}"/>
    <cellStyle name="Note 18" xfId="2535" xr:uid="{00000000-0005-0000-0000-0000800A0000}"/>
    <cellStyle name="Note 19" xfId="2536" xr:uid="{00000000-0005-0000-0000-0000810A0000}"/>
    <cellStyle name="Note 2" xfId="137" xr:uid="{00000000-0005-0000-0000-0000820A0000}"/>
    <cellStyle name="Note 2 10" xfId="2538" xr:uid="{00000000-0005-0000-0000-0000830A0000}"/>
    <cellStyle name="Note 2 11" xfId="2539" xr:uid="{00000000-0005-0000-0000-0000840A0000}"/>
    <cellStyle name="Note 2 12" xfId="2540" xr:uid="{00000000-0005-0000-0000-0000850A0000}"/>
    <cellStyle name="Note 2 13" xfId="2541" xr:uid="{00000000-0005-0000-0000-0000860A0000}"/>
    <cellStyle name="Note 2 14" xfId="2542" xr:uid="{00000000-0005-0000-0000-0000870A0000}"/>
    <cellStyle name="Note 2 15" xfId="2543" xr:uid="{00000000-0005-0000-0000-0000880A0000}"/>
    <cellStyle name="Note 2 16" xfId="2544" xr:uid="{00000000-0005-0000-0000-0000890A0000}"/>
    <cellStyle name="Note 2 17" xfId="2545" xr:uid="{00000000-0005-0000-0000-00008A0A0000}"/>
    <cellStyle name="Note 2 18" xfId="2546" xr:uid="{00000000-0005-0000-0000-00008B0A0000}"/>
    <cellStyle name="Note 2 19" xfId="2547" xr:uid="{00000000-0005-0000-0000-00008C0A0000}"/>
    <cellStyle name="Note 2 2" xfId="2537" xr:uid="{00000000-0005-0000-0000-00008D0A0000}"/>
    <cellStyle name="Note 2 2 2" xfId="2548" xr:uid="{00000000-0005-0000-0000-00008E0A0000}"/>
    <cellStyle name="Note 2 20" xfId="2549" xr:uid="{00000000-0005-0000-0000-00008F0A0000}"/>
    <cellStyle name="Note 2 21" xfId="2550" xr:uid="{00000000-0005-0000-0000-0000900A0000}"/>
    <cellStyle name="Note 2 22" xfId="2551" xr:uid="{00000000-0005-0000-0000-0000910A0000}"/>
    <cellStyle name="Note 2 23" xfId="2552" xr:uid="{00000000-0005-0000-0000-0000920A0000}"/>
    <cellStyle name="Note 2 24" xfId="2553" xr:uid="{00000000-0005-0000-0000-0000930A0000}"/>
    <cellStyle name="Note 2 25" xfId="2554" xr:uid="{00000000-0005-0000-0000-0000940A0000}"/>
    <cellStyle name="Note 2 26" xfId="2555" xr:uid="{00000000-0005-0000-0000-0000950A0000}"/>
    <cellStyle name="Note 2 27" xfId="2556" xr:uid="{00000000-0005-0000-0000-0000960A0000}"/>
    <cellStyle name="Note 2 28" xfId="2557" xr:uid="{00000000-0005-0000-0000-0000970A0000}"/>
    <cellStyle name="Note 2 29" xfId="2558" xr:uid="{00000000-0005-0000-0000-0000980A0000}"/>
    <cellStyle name="Note 2 3" xfId="2559" xr:uid="{00000000-0005-0000-0000-0000990A0000}"/>
    <cellStyle name="Note 2 30" xfId="2560" xr:uid="{00000000-0005-0000-0000-00009A0A0000}"/>
    <cellStyle name="Note 2 31" xfId="2561" xr:uid="{00000000-0005-0000-0000-00009B0A0000}"/>
    <cellStyle name="Note 2 32" xfId="2562" xr:uid="{00000000-0005-0000-0000-00009C0A0000}"/>
    <cellStyle name="Note 2 33" xfId="2563" xr:uid="{00000000-0005-0000-0000-00009D0A0000}"/>
    <cellStyle name="Note 2 34" xfId="2564" xr:uid="{00000000-0005-0000-0000-00009E0A0000}"/>
    <cellStyle name="Note 2 35" xfId="2565" xr:uid="{00000000-0005-0000-0000-00009F0A0000}"/>
    <cellStyle name="Note 2 36" xfId="3148" xr:uid="{00000000-0005-0000-0000-0000A00A0000}"/>
    <cellStyle name="Note 2 37" xfId="3177" xr:uid="{00000000-0005-0000-0000-0000A10A0000}"/>
    <cellStyle name="Note 2 38" xfId="3204" xr:uid="{00000000-0005-0000-0000-0000A20A0000}"/>
    <cellStyle name="Note 2 39" xfId="3230" xr:uid="{00000000-0005-0000-0000-0000A30A0000}"/>
    <cellStyle name="Note 2 4" xfId="2566" xr:uid="{00000000-0005-0000-0000-0000A40A0000}"/>
    <cellStyle name="Note 2 40" xfId="3254" xr:uid="{00000000-0005-0000-0000-0000A50A0000}"/>
    <cellStyle name="Note 2 41" xfId="3276" xr:uid="{00000000-0005-0000-0000-0000A60A0000}"/>
    <cellStyle name="Note 2 42" xfId="3292" xr:uid="{00000000-0005-0000-0000-0000A70A0000}"/>
    <cellStyle name="Note 2 43" xfId="3308" xr:uid="{00000000-0005-0000-0000-0000A80A0000}"/>
    <cellStyle name="Note 2 44" xfId="3318" xr:uid="{00000000-0005-0000-0000-0000A90A0000}"/>
    <cellStyle name="Note 2 5" xfId="2567" xr:uid="{00000000-0005-0000-0000-0000AA0A0000}"/>
    <cellStyle name="Note 2 6" xfId="2568" xr:uid="{00000000-0005-0000-0000-0000AB0A0000}"/>
    <cellStyle name="Note 2 7" xfId="2569" xr:uid="{00000000-0005-0000-0000-0000AC0A0000}"/>
    <cellStyle name="Note 2 8" xfId="2570" xr:uid="{00000000-0005-0000-0000-0000AD0A0000}"/>
    <cellStyle name="Note 2 9" xfId="2571" xr:uid="{00000000-0005-0000-0000-0000AE0A0000}"/>
    <cellStyle name="Note 20" xfId="2572" xr:uid="{00000000-0005-0000-0000-0000AF0A0000}"/>
    <cellStyle name="Note 21" xfId="2573" xr:uid="{00000000-0005-0000-0000-0000B00A0000}"/>
    <cellStyle name="Note 22" xfId="2574" xr:uid="{00000000-0005-0000-0000-0000B10A0000}"/>
    <cellStyle name="Note 23" xfId="2575" xr:uid="{00000000-0005-0000-0000-0000B20A0000}"/>
    <cellStyle name="Note 24" xfId="2576" xr:uid="{00000000-0005-0000-0000-0000B30A0000}"/>
    <cellStyle name="Note 25" xfId="2577" xr:uid="{00000000-0005-0000-0000-0000B40A0000}"/>
    <cellStyle name="Note 26" xfId="2578" xr:uid="{00000000-0005-0000-0000-0000B50A0000}"/>
    <cellStyle name="Note 27" xfId="2579" xr:uid="{00000000-0005-0000-0000-0000B60A0000}"/>
    <cellStyle name="Note 28" xfId="2580" xr:uid="{00000000-0005-0000-0000-0000B70A0000}"/>
    <cellStyle name="Note 29" xfId="2581" xr:uid="{00000000-0005-0000-0000-0000B80A0000}"/>
    <cellStyle name="Note 3" xfId="2526" xr:uid="{00000000-0005-0000-0000-0000B90A0000}"/>
    <cellStyle name="Note 3 2" xfId="2582" xr:uid="{00000000-0005-0000-0000-0000BA0A0000}"/>
    <cellStyle name="Note 30" xfId="2583" xr:uid="{00000000-0005-0000-0000-0000BB0A0000}"/>
    <cellStyle name="Note 31" xfId="2584" xr:uid="{00000000-0005-0000-0000-0000BC0A0000}"/>
    <cellStyle name="Note 32" xfId="2585" xr:uid="{00000000-0005-0000-0000-0000BD0A0000}"/>
    <cellStyle name="Note 33" xfId="2586" xr:uid="{00000000-0005-0000-0000-0000BE0A0000}"/>
    <cellStyle name="Note 34" xfId="2587" xr:uid="{00000000-0005-0000-0000-0000BF0A0000}"/>
    <cellStyle name="Note 35" xfId="2588" xr:uid="{00000000-0005-0000-0000-0000C00A0000}"/>
    <cellStyle name="Note 36" xfId="3052" xr:uid="{00000000-0005-0000-0000-0000C10A0000}"/>
    <cellStyle name="Note 37" xfId="3097" xr:uid="{00000000-0005-0000-0000-0000C20A0000}"/>
    <cellStyle name="Note 38" xfId="3223" xr:uid="{00000000-0005-0000-0000-0000C30A0000}"/>
    <cellStyle name="Note 39" xfId="3248" xr:uid="{00000000-0005-0000-0000-0000C40A0000}"/>
    <cellStyle name="Note 4" xfId="2589" xr:uid="{00000000-0005-0000-0000-0000C50A0000}"/>
    <cellStyle name="Note 40" xfId="3270" xr:uid="{00000000-0005-0000-0000-0000C60A0000}"/>
    <cellStyle name="Note 41" xfId="3286" xr:uid="{00000000-0005-0000-0000-0000C70A0000}"/>
    <cellStyle name="Note 42" xfId="3302" xr:uid="{00000000-0005-0000-0000-0000C80A0000}"/>
    <cellStyle name="Note 43" xfId="3314" xr:uid="{00000000-0005-0000-0000-0000C90A0000}"/>
    <cellStyle name="Note 44" xfId="3322" xr:uid="{00000000-0005-0000-0000-0000CA0A0000}"/>
    <cellStyle name="Note 5" xfId="2590" xr:uid="{00000000-0005-0000-0000-0000CB0A0000}"/>
    <cellStyle name="Note 6" xfId="2591" xr:uid="{00000000-0005-0000-0000-0000CC0A0000}"/>
    <cellStyle name="Note 7" xfId="2592" xr:uid="{00000000-0005-0000-0000-0000CD0A0000}"/>
    <cellStyle name="Note 8" xfId="2593" xr:uid="{00000000-0005-0000-0000-0000CE0A0000}"/>
    <cellStyle name="Note 9" xfId="2594" xr:uid="{00000000-0005-0000-0000-0000CF0A0000}"/>
    <cellStyle name="Output" xfId="10" builtinId="21" customBuiltin="1"/>
    <cellStyle name="Output 2" xfId="2595" xr:uid="{00000000-0005-0000-0000-0000D10A0000}"/>
    <cellStyle name="Output 2 2" xfId="2596" xr:uid="{00000000-0005-0000-0000-0000D20A0000}"/>
    <cellStyle name="Title 10" xfId="126" xr:uid="{00000000-0005-0000-0000-0000D30A0000}"/>
    <cellStyle name="Title 10 10" xfId="2598" xr:uid="{00000000-0005-0000-0000-0000D40A0000}"/>
    <cellStyle name="Title 10 11" xfId="2599" xr:uid="{00000000-0005-0000-0000-0000D50A0000}"/>
    <cellStyle name="Title 10 12" xfId="2600" xr:uid="{00000000-0005-0000-0000-0000D60A0000}"/>
    <cellStyle name="Title 10 13" xfId="2601" xr:uid="{00000000-0005-0000-0000-0000D70A0000}"/>
    <cellStyle name="Title 10 14" xfId="2602" xr:uid="{00000000-0005-0000-0000-0000D80A0000}"/>
    <cellStyle name="Title 10 15" xfId="2603" xr:uid="{00000000-0005-0000-0000-0000D90A0000}"/>
    <cellStyle name="Title 10 16" xfId="2604" xr:uid="{00000000-0005-0000-0000-0000DA0A0000}"/>
    <cellStyle name="Title 10 17" xfId="2605" xr:uid="{00000000-0005-0000-0000-0000DB0A0000}"/>
    <cellStyle name="Title 10 18" xfId="2606" xr:uid="{00000000-0005-0000-0000-0000DC0A0000}"/>
    <cellStyle name="Title 10 19" xfId="2607" xr:uid="{00000000-0005-0000-0000-0000DD0A0000}"/>
    <cellStyle name="Title 10 2" xfId="2597" xr:uid="{00000000-0005-0000-0000-0000DE0A0000}"/>
    <cellStyle name="Title 10 20" xfId="2608" xr:uid="{00000000-0005-0000-0000-0000DF0A0000}"/>
    <cellStyle name="Title 10 21" xfId="2609" xr:uid="{00000000-0005-0000-0000-0000E00A0000}"/>
    <cellStyle name="Title 10 22" xfId="2610" xr:uid="{00000000-0005-0000-0000-0000E10A0000}"/>
    <cellStyle name="Title 10 23" xfId="2611" xr:uid="{00000000-0005-0000-0000-0000E20A0000}"/>
    <cellStyle name="Title 10 24" xfId="2612" xr:uid="{00000000-0005-0000-0000-0000E30A0000}"/>
    <cellStyle name="Title 10 25" xfId="2613" xr:uid="{00000000-0005-0000-0000-0000E40A0000}"/>
    <cellStyle name="Title 10 26" xfId="2614" xr:uid="{00000000-0005-0000-0000-0000E50A0000}"/>
    <cellStyle name="Title 10 27" xfId="2615" xr:uid="{00000000-0005-0000-0000-0000E60A0000}"/>
    <cellStyle name="Title 10 28" xfId="2616" xr:uid="{00000000-0005-0000-0000-0000E70A0000}"/>
    <cellStyle name="Title 10 29" xfId="2617" xr:uid="{00000000-0005-0000-0000-0000E80A0000}"/>
    <cellStyle name="Title 10 3" xfId="2618" xr:uid="{00000000-0005-0000-0000-0000E90A0000}"/>
    <cellStyle name="Title 10 30" xfId="2619" xr:uid="{00000000-0005-0000-0000-0000EA0A0000}"/>
    <cellStyle name="Title 10 31" xfId="2620" xr:uid="{00000000-0005-0000-0000-0000EB0A0000}"/>
    <cellStyle name="Title 10 32" xfId="2621" xr:uid="{00000000-0005-0000-0000-0000EC0A0000}"/>
    <cellStyle name="Title 10 33" xfId="2622" xr:uid="{00000000-0005-0000-0000-0000ED0A0000}"/>
    <cellStyle name="Title 10 34" xfId="3137" xr:uid="{00000000-0005-0000-0000-0000EE0A0000}"/>
    <cellStyle name="Title 10 35" xfId="3166" xr:uid="{00000000-0005-0000-0000-0000EF0A0000}"/>
    <cellStyle name="Title 10 36" xfId="3159" xr:uid="{00000000-0005-0000-0000-0000F00A0000}"/>
    <cellStyle name="Title 10 37" xfId="3203" xr:uid="{00000000-0005-0000-0000-0000F10A0000}"/>
    <cellStyle name="Title 10 38" xfId="3229" xr:uid="{00000000-0005-0000-0000-0000F20A0000}"/>
    <cellStyle name="Title 10 39" xfId="3253" xr:uid="{00000000-0005-0000-0000-0000F30A0000}"/>
    <cellStyle name="Title 10 4" xfId="2623" xr:uid="{00000000-0005-0000-0000-0000F40A0000}"/>
    <cellStyle name="Title 10 40" xfId="3275" xr:uid="{00000000-0005-0000-0000-0000F50A0000}"/>
    <cellStyle name="Title 10 41" xfId="3291" xr:uid="{00000000-0005-0000-0000-0000F60A0000}"/>
    <cellStyle name="Title 10 42" xfId="3307" xr:uid="{00000000-0005-0000-0000-0000F70A0000}"/>
    <cellStyle name="Title 10 5" xfId="2624" xr:uid="{00000000-0005-0000-0000-0000F80A0000}"/>
    <cellStyle name="Title 10 6" xfId="2625" xr:uid="{00000000-0005-0000-0000-0000F90A0000}"/>
    <cellStyle name="Title 10 7" xfId="2626" xr:uid="{00000000-0005-0000-0000-0000FA0A0000}"/>
    <cellStyle name="Title 10 8" xfId="2627" xr:uid="{00000000-0005-0000-0000-0000FB0A0000}"/>
    <cellStyle name="Title 10 9" xfId="2628" xr:uid="{00000000-0005-0000-0000-0000FC0A0000}"/>
    <cellStyle name="Title 11" xfId="128" xr:uid="{00000000-0005-0000-0000-0000FD0A0000}"/>
    <cellStyle name="Title 11 10" xfId="2630" xr:uid="{00000000-0005-0000-0000-0000FE0A0000}"/>
    <cellStyle name="Title 11 11" xfId="2631" xr:uid="{00000000-0005-0000-0000-0000FF0A0000}"/>
    <cellStyle name="Title 11 12" xfId="2632" xr:uid="{00000000-0005-0000-0000-0000000B0000}"/>
    <cellStyle name="Title 11 13" xfId="2633" xr:uid="{00000000-0005-0000-0000-0000010B0000}"/>
    <cellStyle name="Title 11 14" xfId="2634" xr:uid="{00000000-0005-0000-0000-0000020B0000}"/>
    <cellStyle name="Title 11 15" xfId="2635" xr:uid="{00000000-0005-0000-0000-0000030B0000}"/>
    <cellStyle name="Title 11 16" xfId="2636" xr:uid="{00000000-0005-0000-0000-0000040B0000}"/>
    <cellStyle name="Title 11 17" xfId="2637" xr:uid="{00000000-0005-0000-0000-0000050B0000}"/>
    <cellStyle name="Title 11 18" xfId="2638" xr:uid="{00000000-0005-0000-0000-0000060B0000}"/>
    <cellStyle name="Title 11 19" xfId="2639" xr:uid="{00000000-0005-0000-0000-0000070B0000}"/>
    <cellStyle name="Title 11 2" xfId="2629" xr:uid="{00000000-0005-0000-0000-0000080B0000}"/>
    <cellStyle name="Title 11 20" xfId="2640" xr:uid="{00000000-0005-0000-0000-0000090B0000}"/>
    <cellStyle name="Title 11 21" xfId="2641" xr:uid="{00000000-0005-0000-0000-00000A0B0000}"/>
    <cellStyle name="Title 11 22" xfId="2642" xr:uid="{00000000-0005-0000-0000-00000B0B0000}"/>
    <cellStyle name="Title 11 23" xfId="2643" xr:uid="{00000000-0005-0000-0000-00000C0B0000}"/>
    <cellStyle name="Title 11 24" xfId="2644" xr:uid="{00000000-0005-0000-0000-00000D0B0000}"/>
    <cellStyle name="Title 11 25" xfId="2645" xr:uid="{00000000-0005-0000-0000-00000E0B0000}"/>
    <cellStyle name="Title 11 26" xfId="2646" xr:uid="{00000000-0005-0000-0000-00000F0B0000}"/>
    <cellStyle name="Title 11 27" xfId="2647" xr:uid="{00000000-0005-0000-0000-0000100B0000}"/>
    <cellStyle name="Title 11 28" xfId="2648" xr:uid="{00000000-0005-0000-0000-0000110B0000}"/>
    <cellStyle name="Title 11 29" xfId="2649" xr:uid="{00000000-0005-0000-0000-0000120B0000}"/>
    <cellStyle name="Title 11 3" xfId="2650" xr:uid="{00000000-0005-0000-0000-0000130B0000}"/>
    <cellStyle name="Title 11 30" xfId="2651" xr:uid="{00000000-0005-0000-0000-0000140B0000}"/>
    <cellStyle name="Title 11 31" xfId="2652" xr:uid="{00000000-0005-0000-0000-0000150B0000}"/>
    <cellStyle name="Title 11 32" xfId="2653" xr:uid="{00000000-0005-0000-0000-0000160B0000}"/>
    <cellStyle name="Title 11 33" xfId="2654" xr:uid="{00000000-0005-0000-0000-0000170B0000}"/>
    <cellStyle name="Title 11 34" xfId="3139" xr:uid="{00000000-0005-0000-0000-0000180B0000}"/>
    <cellStyle name="Title 11 35" xfId="3168" xr:uid="{00000000-0005-0000-0000-0000190B0000}"/>
    <cellStyle name="Title 11 36" xfId="3059" xr:uid="{00000000-0005-0000-0000-00001A0B0000}"/>
    <cellStyle name="Title 11 37" xfId="3122" xr:uid="{00000000-0005-0000-0000-00001B0B0000}"/>
    <cellStyle name="Title 11 38" xfId="3065" xr:uid="{00000000-0005-0000-0000-00001C0B0000}"/>
    <cellStyle name="Title 11 39" xfId="3096" xr:uid="{00000000-0005-0000-0000-00001D0B0000}"/>
    <cellStyle name="Title 11 4" xfId="2655" xr:uid="{00000000-0005-0000-0000-00001E0B0000}"/>
    <cellStyle name="Title 11 40" xfId="3071" xr:uid="{00000000-0005-0000-0000-00001F0B0000}"/>
    <cellStyle name="Title 11 41" xfId="3048" xr:uid="{00000000-0005-0000-0000-0000200B0000}"/>
    <cellStyle name="Title 11 42" xfId="3221" xr:uid="{00000000-0005-0000-0000-0000210B0000}"/>
    <cellStyle name="Title 11 5" xfId="2656" xr:uid="{00000000-0005-0000-0000-0000220B0000}"/>
    <cellStyle name="Title 11 6" xfId="2657" xr:uid="{00000000-0005-0000-0000-0000230B0000}"/>
    <cellStyle name="Title 11 7" xfId="2658" xr:uid="{00000000-0005-0000-0000-0000240B0000}"/>
    <cellStyle name="Title 11 8" xfId="2659" xr:uid="{00000000-0005-0000-0000-0000250B0000}"/>
    <cellStyle name="Title 11 9" xfId="2660" xr:uid="{00000000-0005-0000-0000-0000260B0000}"/>
    <cellStyle name="Title 12" xfId="130" xr:uid="{00000000-0005-0000-0000-0000270B0000}"/>
    <cellStyle name="Title 12 10" xfId="2662" xr:uid="{00000000-0005-0000-0000-0000280B0000}"/>
    <cellStyle name="Title 12 11" xfId="2663" xr:uid="{00000000-0005-0000-0000-0000290B0000}"/>
    <cellStyle name="Title 12 12" xfId="2664" xr:uid="{00000000-0005-0000-0000-00002A0B0000}"/>
    <cellStyle name="Title 12 13" xfId="2665" xr:uid="{00000000-0005-0000-0000-00002B0B0000}"/>
    <cellStyle name="Title 12 14" xfId="2666" xr:uid="{00000000-0005-0000-0000-00002C0B0000}"/>
    <cellStyle name="Title 12 15" xfId="2667" xr:uid="{00000000-0005-0000-0000-00002D0B0000}"/>
    <cellStyle name="Title 12 16" xfId="2668" xr:uid="{00000000-0005-0000-0000-00002E0B0000}"/>
    <cellStyle name="Title 12 17" xfId="2669" xr:uid="{00000000-0005-0000-0000-00002F0B0000}"/>
    <cellStyle name="Title 12 18" xfId="2670" xr:uid="{00000000-0005-0000-0000-0000300B0000}"/>
    <cellStyle name="Title 12 19" xfId="2671" xr:uid="{00000000-0005-0000-0000-0000310B0000}"/>
    <cellStyle name="Title 12 2" xfId="2661" xr:uid="{00000000-0005-0000-0000-0000320B0000}"/>
    <cellStyle name="Title 12 20" xfId="2672" xr:uid="{00000000-0005-0000-0000-0000330B0000}"/>
    <cellStyle name="Title 12 21" xfId="2673" xr:uid="{00000000-0005-0000-0000-0000340B0000}"/>
    <cellStyle name="Title 12 22" xfId="2674" xr:uid="{00000000-0005-0000-0000-0000350B0000}"/>
    <cellStyle name="Title 12 23" xfId="2675" xr:uid="{00000000-0005-0000-0000-0000360B0000}"/>
    <cellStyle name="Title 12 24" xfId="2676" xr:uid="{00000000-0005-0000-0000-0000370B0000}"/>
    <cellStyle name="Title 12 25" xfId="2677" xr:uid="{00000000-0005-0000-0000-0000380B0000}"/>
    <cellStyle name="Title 12 26" xfId="2678" xr:uid="{00000000-0005-0000-0000-0000390B0000}"/>
    <cellStyle name="Title 12 27" xfId="2679" xr:uid="{00000000-0005-0000-0000-00003A0B0000}"/>
    <cellStyle name="Title 12 28" xfId="2680" xr:uid="{00000000-0005-0000-0000-00003B0B0000}"/>
    <cellStyle name="Title 12 29" xfId="2681" xr:uid="{00000000-0005-0000-0000-00003C0B0000}"/>
    <cellStyle name="Title 12 3" xfId="2682" xr:uid="{00000000-0005-0000-0000-00003D0B0000}"/>
    <cellStyle name="Title 12 30" xfId="2683" xr:uid="{00000000-0005-0000-0000-00003E0B0000}"/>
    <cellStyle name="Title 12 31" xfId="2684" xr:uid="{00000000-0005-0000-0000-00003F0B0000}"/>
    <cellStyle name="Title 12 32" xfId="2685" xr:uid="{00000000-0005-0000-0000-0000400B0000}"/>
    <cellStyle name="Title 12 33" xfId="2686" xr:uid="{00000000-0005-0000-0000-0000410B0000}"/>
    <cellStyle name="Title 12 34" xfId="3141" xr:uid="{00000000-0005-0000-0000-0000420B0000}"/>
    <cellStyle name="Title 12 35" xfId="3170" xr:uid="{00000000-0005-0000-0000-0000430B0000}"/>
    <cellStyle name="Title 12 36" xfId="3057" xr:uid="{00000000-0005-0000-0000-0000440B0000}"/>
    <cellStyle name="Title 12 37" xfId="3133" xr:uid="{00000000-0005-0000-0000-0000450B0000}"/>
    <cellStyle name="Title 12 38" xfId="3107" xr:uid="{00000000-0005-0000-0000-0000460B0000}"/>
    <cellStyle name="Title 12 39" xfId="3063" xr:uid="{00000000-0005-0000-0000-0000470B0000}"/>
    <cellStyle name="Title 12 4" xfId="2687" xr:uid="{00000000-0005-0000-0000-0000480B0000}"/>
    <cellStyle name="Title 12 40" xfId="3060" xr:uid="{00000000-0005-0000-0000-0000490B0000}"/>
    <cellStyle name="Title 12 41" xfId="3068" xr:uid="{00000000-0005-0000-0000-00004A0B0000}"/>
    <cellStyle name="Title 12 42" xfId="3187" xr:uid="{00000000-0005-0000-0000-00004B0B0000}"/>
    <cellStyle name="Title 12 5" xfId="2688" xr:uid="{00000000-0005-0000-0000-00004C0B0000}"/>
    <cellStyle name="Title 12 6" xfId="2689" xr:uid="{00000000-0005-0000-0000-00004D0B0000}"/>
    <cellStyle name="Title 12 7" xfId="2690" xr:uid="{00000000-0005-0000-0000-00004E0B0000}"/>
    <cellStyle name="Title 12 8" xfId="2691" xr:uid="{00000000-0005-0000-0000-00004F0B0000}"/>
    <cellStyle name="Title 12 9" xfId="2692" xr:uid="{00000000-0005-0000-0000-0000500B0000}"/>
    <cellStyle name="Title 13" xfId="132" xr:uid="{00000000-0005-0000-0000-0000510B0000}"/>
    <cellStyle name="Title 13 10" xfId="2694" xr:uid="{00000000-0005-0000-0000-0000520B0000}"/>
    <cellStyle name="Title 13 11" xfId="2695" xr:uid="{00000000-0005-0000-0000-0000530B0000}"/>
    <cellStyle name="Title 13 12" xfId="2696" xr:uid="{00000000-0005-0000-0000-0000540B0000}"/>
    <cellStyle name="Title 13 13" xfId="2697" xr:uid="{00000000-0005-0000-0000-0000550B0000}"/>
    <cellStyle name="Title 13 14" xfId="2698" xr:uid="{00000000-0005-0000-0000-0000560B0000}"/>
    <cellStyle name="Title 13 15" xfId="2699" xr:uid="{00000000-0005-0000-0000-0000570B0000}"/>
    <cellStyle name="Title 13 16" xfId="2700" xr:uid="{00000000-0005-0000-0000-0000580B0000}"/>
    <cellStyle name="Title 13 17" xfId="2701" xr:uid="{00000000-0005-0000-0000-0000590B0000}"/>
    <cellStyle name="Title 13 18" xfId="2702" xr:uid="{00000000-0005-0000-0000-00005A0B0000}"/>
    <cellStyle name="Title 13 19" xfId="2703" xr:uid="{00000000-0005-0000-0000-00005B0B0000}"/>
    <cellStyle name="Title 13 2" xfId="2693" xr:uid="{00000000-0005-0000-0000-00005C0B0000}"/>
    <cellStyle name="Title 13 20" xfId="2704" xr:uid="{00000000-0005-0000-0000-00005D0B0000}"/>
    <cellStyle name="Title 13 21" xfId="2705" xr:uid="{00000000-0005-0000-0000-00005E0B0000}"/>
    <cellStyle name="Title 13 22" xfId="2706" xr:uid="{00000000-0005-0000-0000-00005F0B0000}"/>
    <cellStyle name="Title 13 23" xfId="2707" xr:uid="{00000000-0005-0000-0000-0000600B0000}"/>
    <cellStyle name="Title 13 24" xfId="2708" xr:uid="{00000000-0005-0000-0000-0000610B0000}"/>
    <cellStyle name="Title 13 25" xfId="2709" xr:uid="{00000000-0005-0000-0000-0000620B0000}"/>
    <cellStyle name="Title 13 26" xfId="2710" xr:uid="{00000000-0005-0000-0000-0000630B0000}"/>
    <cellStyle name="Title 13 27" xfId="2711" xr:uid="{00000000-0005-0000-0000-0000640B0000}"/>
    <cellStyle name="Title 13 28" xfId="2712" xr:uid="{00000000-0005-0000-0000-0000650B0000}"/>
    <cellStyle name="Title 13 29" xfId="2713" xr:uid="{00000000-0005-0000-0000-0000660B0000}"/>
    <cellStyle name="Title 13 3" xfId="2714" xr:uid="{00000000-0005-0000-0000-0000670B0000}"/>
    <cellStyle name="Title 13 30" xfId="2715" xr:uid="{00000000-0005-0000-0000-0000680B0000}"/>
    <cellStyle name="Title 13 31" xfId="2716" xr:uid="{00000000-0005-0000-0000-0000690B0000}"/>
    <cellStyle name="Title 13 32" xfId="2717" xr:uid="{00000000-0005-0000-0000-00006A0B0000}"/>
    <cellStyle name="Title 13 33" xfId="2718" xr:uid="{00000000-0005-0000-0000-00006B0B0000}"/>
    <cellStyle name="Title 13 34" xfId="3143" xr:uid="{00000000-0005-0000-0000-00006C0B0000}"/>
    <cellStyle name="Title 13 35" xfId="3172" xr:uid="{00000000-0005-0000-0000-00006D0B0000}"/>
    <cellStyle name="Title 13 36" xfId="3116" xr:uid="{00000000-0005-0000-0000-00006E0B0000}"/>
    <cellStyle name="Title 13 37" xfId="3090" xr:uid="{00000000-0005-0000-0000-00006F0B0000}"/>
    <cellStyle name="Title 13 38" xfId="3125" xr:uid="{00000000-0005-0000-0000-0000700B0000}"/>
    <cellStyle name="Title 13 39" xfId="3042" xr:uid="{00000000-0005-0000-0000-0000710B0000}"/>
    <cellStyle name="Title 13 4" xfId="2719" xr:uid="{00000000-0005-0000-0000-0000720B0000}"/>
    <cellStyle name="Title 13 40" xfId="3215" xr:uid="{00000000-0005-0000-0000-0000730B0000}"/>
    <cellStyle name="Title 13 41" xfId="3241" xr:uid="{00000000-0005-0000-0000-0000740B0000}"/>
    <cellStyle name="Title 13 42" xfId="3264" xr:uid="{00000000-0005-0000-0000-0000750B0000}"/>
    <cellStyle name="Title 13 5" xfId="2720" xr:uid="{00000000-0005-0000-0000-0000760B0000}"/>
    <cellStyle name="Title 13 6" xfId="2721" xr:uid="{00000000-0005-0000-0000-0000770B0000}"/>
    <cellStyle name="Title 13 7" xfId="2722" xr:uid="{00000000-0005-0000-0000-0000780B0000}"/>
    <cellStyle name="Title 13 8" xfId="2723" xr:uid="{00000000-0005-0000-0000-0000790B0000}"/>
    <cellStyle name="Title 13 9" xfId="2724" xr:uid="{00000000-0005-0000-0000-00007A0B0000}"/>
    <cellStyle name="Title 14" xfId="176" xr:uid="{00000000-0005-0000-0000-00007B0B0000}"/>
    <cellStyle name="Title 15" xfId="184" xr:uid="{00000000-0005-0000-0000-00007C0B0000}"/>
    <cellStyle name="Title 16" xfId="192" xr:uid="{00000000-0005-0000-0000-00007D0B0000}"/>
    <cellStyle name="Title 17" xfId="195" xr:uid="{00000000-0005-0000-0000-00007E0B0000}"/>
    <cellStyle name="Title 18" xfId="197" xr:uid="{00000000-0005-0000-0000-00007F0B0000}"/>
    <cellStyle name="Title 19" xfId="199" xr:uid="{00000000-0005-0000-0000-0000800B0000}"/>
    <cellStyle name="Title 2" xfId="73" xr:uid="{00000000-0005-0000-0000-0000810B0000}"/>
    <cellStyle name="Title 2 10" xfId="2726" xr:uid="{00000000-0005-0000-0000-0000820B0000}"/>
    <cellStyle name="Title 2 100" xfId="3256" xr:uid="{00000000-0005-0000-0000-0000830B0000}"/>
    <cellStyle name="Title 2 11" xfId="2727" xr:uid="{00000000-0005-0000-0000-0000840B0000}"/>
    <cellStyle name="Title 2 12" xfId="2728" xr:uid="{00000000-0005-0000-0000-0000850B0000}"/>
    <cellStyle name="Title 2 13" xfId="2729" xr:uid="{00000000-0005-0000-0000-0000860B0000}"/>
    <cellStyle name="Title 2 14" xfId="2730" xr:uid="{00000000-0005-0000-0000-0000870B0000}"/>
    <cellStyle name="Title 2 15" xfId="2731" xr:uid="{00000000-0005-0000-0000-0000880B0000}"/>
    <cellStyle name="Title 2 16" xfId="2732" xr:uid="{00000000-0005-0000-0000-0000890B0000}"/>
    <cellStyle name="Title 2 17" xfId="2733" xr:uid="{00000000-0005-0000-0000-00008A0B0000}"/>
    <cellStyle name="Title 2 18" xfId="2734" xr:uid="{00000000-0005-0000-0000-00008B0B0000}"/>
    <cellStyle name="Title 2 19" xfId="2735" xr:uid="{00000000-0005-0000-0000-00008C0B0000}"/>
    <cellStyle name="Title 2 2" xfId="2725" xr:uid="{00000000-0005-0000-0000-00008D0B0000}"/>
    <cellStyle name="Title 2 2 2" xfId="2736" xr:uid="{00000000-0005-0000-0000-00008E0B0000}"/>
    <cellStyle name="Title 2 20" xfId="2737" xr:uid="{00000000-0005-0000-0000-00008F0B0000}"/>
    <cellStyle name="Title 2 21" xfId="2738" xr:uid="{00000000-0005-0000-0000-0000900B0000}"/>
    <cellStyle name="Title 2 22" xfId="2739" xr:uid="{00000000-0005-0000-0000-0000910B0000}"/>
    <cellStyle name="Title 2 23" xfId="2740" xr:uid="{00000000-0005-0000-0000-0000920B0000}"/>
    <cellStyle name="Title 2 24" xfId="2741" xr:uid="{00000000-0005-0000-0000-0000930B0000}"/>
    <cellStyle name="Title 2 25" xfId="2742" xr:uid="{00000000-0005-0000-0000-0000940B0000}"/>
    <cellStyle name="Title 2 26" xfId="2743" xr:uid="{00000000-0005-0000-0000-0000950B0000}"/>
    <cellStyle name="Title 2 27" xfId="2744" xr:uid="{00000000-0005-0000-0000-0000960B0000}"/>
    <cellStyle name="Title 2 28" xfId="2745" xr:uid="{00000000-0005-0000-0000-0000970B0000}"/>
    <cellStyle name="Title 2 29" xfId="2746" xr:uid="{00000000-0005-0000-0000-0000980B0000}"/>
    <cellStyle name="Title 2 3" xfId="2747" xr:uid="{00000000-0005-0000-0000-0000990B0000}"/>
    <cellStyle name="Title 2 30" xfId="2748" xr:uid="{00000000-0005-0000-0000-00009A0B0000}"/>
    <cellStyle name="Title 2 31" xfId="2749" xr:uid="{00000000-0005-0000-0000-00009B0B0000}"/>
    <cellStyle name="Title 2 32" xfId="2750" xr:uid="{00000000-0005-0000-0000-00009C0B0000}"/>
    <cellStyle name="Title 2 33" xfId="2751" xr:uid="{00000000-0005-0000-0000-00009D0B0000}"/>
    <cellStyle name="Title 2 34" xfId="2752" xr:uid="{00000000-0005-0000-0000-00009E0B0000}"/>
    <cellStyle name="Title 2 35" xfId="2753" xr:uid="{00000000-0005-0000-0000-00009F0B0000}"/>
    <cellStyle name="Title 2 36" xfId="2754" xr:uid="{00000000-0005-0000-0000-0000A00B0000}"/>
    <cellStyle name="Title 2 37" xfId="2755" xr:uid="{00000000-0005-0000-0000-0000A10B0000}"/>
    <cellStyle name="Title 2 38" xfId="2756" xr:uid="{00000000-0005-0000-0000-0000A20B0000}"/>
    <cellStyle name="Title 2 39" xfId="2757" xr:uid="{00000000-0005-0000-0000-0000A30B0000}"/>
    <cellStyle name="Title 2 4" xfId="2758" xr:uid="{00000000-0005-0000-0000-0000A40B0000}"/>
    <cellStyle name="Title 2 40" xfId="2759" xr:uid="{00000000-0005-0000-0000-0000A50B0000}"/>
    <cellStyle name="Title 2 41" xfId="2760" xr:uid="{00000000-0005-0000-0000-0000A60B0000}"/>
    <cellStyle name="Title 2 42" xfId="2761" xr:uid="{00000000-0005-0000-0000-0000A70B0000}"/>
    <cellStyle name="Title 2 43" xfId="2762" xr:uid="{00000000-0005-0000-0000-0000A80B0000}"/>
    <cellStyle name="Title 2 44" xfId="2763" xr:uid="{00000000-0005-0000-0000-0000A90B0000}"/>
    <cellStyle name="Title 2 45" xfId="2764" xr:uid="{00000000-0005-0000-0000-0000AA0B0000}"/>
    <cellStyle name="Title 2 46" xfId="2765" xr:uid="{00000000-0005-0000-0000-0000AB0B0000}"/>
    <cellStyle name="Title 2 47" xfId="2766" xr:uid="{00000000-0005-0000-0000-0000AC0B0000}"/>
    <cellStyle name="Title 2 48" xfId="2767" xr:uid="{00000000-0005-0000-0000-0000AD0B0000}"/>
    <cellStyle name="Title 2 49" xfId="2768" xr:uid="{00000000-0005-0000-0000-0000AE0B0000}"/>
    <cellStyle name="Title 2 5" xfId="2769" xr:uid="{00000000-0005-0000-0000-0000AF0B0000}"/>
    <cellStyle name="Title 2 50" xfId="2770" xr:uid="{00000000-0005-0000-0000-0000B00B0000}"/>
    <cellStyle name="Title 2 51" xfId="2771" xr:uid="{00000000-0005-0000-0000-0000B10B0000}"/>
    <cellStyle name="Title 2 52" xfId="2772" xr:uid="{00000000-0005-0000-0000-0000B20B0000}"/>
    <cellStyle name="Title 2 53" xfId="2773" xr:uid="{00000000-0005-0000-0000-0000B30B0000}"/>
    <cellStyle name="Title 2 54" xfId="2774" xr:uid="{00000000-0005-0000-0000-0000B40B0000}"/>
    <cellStyle name="Title 2 55" xfId="2775" xr:uid="{00000000-0005-0000-0000-0000B50B0000}"/>
    <cellStyle name="Title 2 56" xfId="2776" xr:uid="{00000000-0005-0000-0000-0000B60B0000}"/>
    <cellStyle name="Title 2 57" xfId="2777" xr:uid="{00000000-0005-0000-0000-0000B70B0000}"/>
    <cellStyle name="Title 2 58" xfId="2778" xr:uid="{00000000-0005-0000-0000-0000B80B0000}"/>
    <cellStyle name="Title 2 59" xfId="2779" xr:uid="{00000000-0005-0000-0000-0000B90B0000}"/>
    <cellStyle name="Title 2 6" xfId="2780" xr:uid="{00000000-0005-0000-0000-0000BA0B0000}"/>
    <cellStyle name="Title 2 60" xfId="2781" xr:uid="{00000000-0005-0000-0000-0000BB0B0000}"/>
    <cellStyle name="Title 2 61" xfId="2782" xr:uid="{00000000-0005-0000-0000-0000BC0B0000}"/>
    <cellStyle name="Title 2 62" xfId="2783" xr:uid="{00000000-0005-0000-0000-0000BD0B0000}"/>
    <cellStyle name="Title 2 63" xfId="2784" xr:uid="{00000000-0005-0000-0000-0000BE0B0000}"/>
    <cellStyle name="Title 2 64" xfId="2785" xr:uid="{00000000-0005-0000-0000-0000BF0B0000}"/>
    <cellStyle name="Title 2 65" xfId="2786" xr:uid="{00000000-0005-0000-0000-0000C00B0000}"/>
    <cellStyle name="Title 2 66" xfId="2787" xr:uid="{00000000-0005-0000-0000-0000C10B0000}"/>
    <cellStyle name="Title 2 67" xfId="2788" xr:uid="{00000000-0005-0000-0000-0000C20B0000}"/>
    <cellStyle name="Title 2 68" xfId="2789" xr:uid="{00000000-0005-0000-0000-0000C30B0000}"/>
    <cellStyle name="Title 2 69" xfId="2790" xr:uid="{00000000-0005-0000-0000-0000C40B0000}"/>
    <cellStyle name="Title 2 7" xfId="2791" xr:uid="{00000000-0005-0000-0000-0000C50B0000}"/>
    <cellStyle name="Title 2 70" xfId="2792" xr:uid="{00000000-0005-0000-0000-0000C60B0000}"/>
    <cellStyle name="Title 2 71" xfId="2793" xr:uid="{00000000-0005-0000-0000-0000C70B0000}"/>
    <cellStyle name="Title 2 72" xfId="2794" xr:uid="{00000000-0005-0000-0000-0000C80B0000}"/>
    <cellStyle name="Title 2 73" xfId="2795" xr:uid="{00000000-0005-0000-0000-0000C90B0000}"/>
    <cellStyle name="Title 2 74" xfId="2796" xr:uid="{00000000-0005-0000-0000-0000CA0B0000}"/>
    <cellStyle name="Title 2 75" xfId="2797" xr:uid="{00000000-0005-0000-0000-0000CB0B0000}"/>
    <cellStyle name="Title 2 76" xfId="2798" xr:uid="{00000000-0005-0000-0000-0000CC0B0000}"/>
    <cellStyle name="Title 2 77" xfId="2799" xr:uid="{00000000-0005-0000-0000-0000CD0B0000}"/>
    <cellStyle name="Title 2 78" xfId="2800" xr:uid="{00000000-0005-0000-0000-0000CE0B0000}"/>
    <cellStyle name="Title 2 79" xfId="2801" xr:uid="{00000000-0005-0000-0000-0000CF0B0000}"/>
    <cellStyle name="Title 2 8" xfId="2802" xr:uid="{00000000-0005-0000-0000-0000D00B0000}"/>
    <cellStyle name="Title 2 80" xfId="2803" xr:uid="{00000000-0005-0000-0000-0000D10B0000}"/>
    <cellStyle name="Title 2 81" xfId="2804" xr:uid="{00000000-0005-0000-0000-0000D20B0000}"/>
    <cellStyle name="Title 2 82" xfId="2805" xr:uid="{00000000-0005-0000-0000-0000D30B0000}"/>
    <cellStyle name="Title 2 83" xfId="2806" xr:uid="{00000000-0005-0000-0000-0000D40B0000}"/>
    <cellStyle name="Title 2 84" xfId="2807" xr:uid="{00000000-0005-0000-0000-0000D50B0000}"/>
    <cellStyle name="Title 2 85" xfId="2808" xr:uid="{00000000-0005-0000-0000-0000D60B0000}"/>
    <cellStyle name="Title 2 86" xfId="2809" xr:uid="{00000000-0005-0000-0000-0000D70B0000}"/>
    <cellStyle name="Title 2 87" xfId="2810" xr:uid="{00000000-0005-0000-0000-0000D80B0000}"/>
    <cellStyle name="Title 2 88" xfId="2811" xr:uid="{00000000-0005-0000-0000-0000D90B0000}"/>
    <cellStyle name="Title 2 89" xfId="2812" xr:uid="{00000000-0005-0000-0000-0000DA0B0000}"/>
    <cellStyle name="Title 2 9" xfId="2813" xr:uid="{00000000-0005-0000-0000-0000DB0B0000}"/>
    <cellStyle name="Title 2 90" xfId="2814" xr:uid="{00000000-0005-0000-0000-0000DC0B0000}"/>
    <cellStyle name="Title 2 91" xfId="2815" xr:uid="{00000000-0005-0000-0000-0000DD0B0000}"/>
    <cellStyle name="Title 2 92" xfId="3095" xr:uid="{00000000-0005-0000-0000-0000DE0B0000}"/>
    <cellStyle name="Title 2 93" xfId="3093" xr:uid="{00000000-0005-0000-0000-0000DF0B0000}"/>
    <cellStyle name="Title 2 94" xfId="3064" xr:uid="{00000000-0005-0000-0000-0000E00B0000}"/>
    <cellStyle name="Title 2 95" xfId="3193" xr:uid="{00000000-0005-0000-0000-0000E10B0000}"/>
    <cellStyle name="Title 2 96" xfId="3189" xr:uid="{00000000-0005-0000-0000-0000E20B0000}"/>
    <cellStyle name="Title 2 97" xfId="3117" xr:uid="{00000000-0005-0000-0000-0000E30B0000}"/>
    <cellStyle name="Title 2 98" xfId="3207" xr:uid="{00000000-0005-0000-0000-0000E40B0000}"/>
    <cellStyle name="Title 2 99" xfId="3233" xr:uid="{00000000-0005-0000-0000-0000E50B0000}"/>
    <cellStyle name="Title 20" xfId="201" xr:uid="{00000000-0005-0000-0000-0000E60B0000}"/>
    <cellStyle name="Title 21" xfId="203" xr:uid="{00000000-0005-0000-0000-0000E70B0000}"/>
    <cellStyle name="Title 3" xfId="76" xr:uid="{00000000-0005-0000-0000-0000E80B0000}"/>
    <cellStyle name="Title 3 10" xfId="2817" xr:uid="{00000000-0005-0000-0000-0000E90B0000}"/>
    <cellStyle name="Title 3 11" xfId="2818" xr:uid="{00000000-0005-0000-0000-0000EA0B0000}"/>
    <cellStyle name="Title 3 12" xfId="2819" xr:uid="{00000000-0005-0000-0000-0000EB0B0000}"/>
    <cellStyle name="Title 3 13" xfId="2820" xr:uid="{00000000-0005-0000-0000-0000EC0B0000}"/>
    <cellStyle name="Title 3 14" xfId="2821" xr:uid="{00000000-0005-0000-0000-0000ED0B0000}"/>
    <cellStyle name="Title 3 15" xfId="2822" xr:uid="{00000000-0005-0000-0000-0000EE0B0000}"/>
    <cellStyle name="Title 3 16" xfId="2823" xr:uid="{00000000-0005-0000-0000-0000EF0B0000}"/>
    <cellStyle name="Title 3 17" xfId="2824" xr:uid="{00000000-0005-0000-0000-0000F00B0000}"/>
    <cellStyle name="Title 3 18" xfId="2825" xr:uid="{00000000-0005-0000-0000-0000F10B0000}"/>
    <cellStyle name="Title 3 19" xfId="2826" xr:uid="{00000000-0005-0000-0000-0000F20B0000}"/>
    <cellStyle name="Title 3 2" xfId="2816" xr:uid="{00000000-0005-0000-0000-0000F30B0000}"/>
    <cellStyle name="Title 3 20" xfId="2827" xr:uid="{00000000-0005-0000-0000-0000F40B0000}"/>
    <cellStyle name="Title 3 21" xfId="2828" xr:uid="{00000000-0005-0000-0000-0000F50B0000}"/>
    <cellStyle name="Title 3 22" xfId="2829" xr:uid="{00000000-0005-0000-0000-0000F60B0000}"/>
    <cellStyle name="Title 3 23" xfId="2830" xr:uid="{00000000-0005-0000-0000-0000F70B0000}"/>
    <cellStyle name="Title 3 24" xfId="2831" xr:uid="{00000000-0005-0000-0000-0000F80B0000}"/>
    <cellStyle name="Title 3 25" xfId="2832" xr:uid="{00000000-0005-0000-0000-0000F90B0000}"/>
    <cellStyle name="Title 3 26" xfId="2833" xr:uid="{00000000-0005-0000-0000-0000FA0B0000}"/>
    <cellStyle name="Title 3 27" xfId="2834" xr:uid="{00000000-0005-0000-0000-0000FB0B0000}"/>
    <cellStyle name="Title 3 28" xfId="2835" xr:uid="{00000000-0005-0000-0000-0000FC0B0000}"/>
    <cellStyle name="Title 3 29" xfId="2836" xr:uid="{00000000-0005-0000-0000-0000FD0B0000}"/>
    <cellStyle name="Title 3 3" xfId="2837" xr:uid="{00000000-0005-0000-0000-0000FE0B0000}"/>
    <cellStyle name="Title 3 30" xfId="2838" xr:uid="{00000000-0005-0000-0000-0000FF0B0000}"/>
    <cellStyle name="Title 3 31" xfId="2839" xr:uid="{00000000-0005-0000-0000-0000000C0000}"/>
    <cellStyle name="Title 3 32" xfId="2840" xr:uid="{00000000-0005-0000-0000-0000010C0000}"/>
    <cellStyle name="Title 3 33" xfId="2841" xr:uid="{00000000-0005-0000-0000-0000020C0000}"/>
    <cellStyle name="Title 3 34" xfId="3098" xr:uid="{00000000-0005-0000-0000-0000030C0000}"/>
    <cellStyle name="Title 3 35" xfId="3072" xr:uid="{00000000-0005-0000-0000-0000040C0000}"/>
    <cellStyle name="Title 3 36" xfId="3086" xr:uid="{00000000-0005-0000-0000-0000050C0000}"/>
    <cellStyle name="Title 3 37" xfId="3054" xr:uid="{00000000-0005-0000-0000-0000060C0000}"/>
    <cellStyle name="Title 3 38" xfId="3140" xr:uid="{00000000-0005-0000-0000-0000070C0000}"/>
    <cellStyle name="Title 3 39" xfId="3163" xr:uid="{00000000-0005-0000-0000-0000080C0000}"/>
    <cellStyle name="Title 3 4" xfId="2842" xr:uid="{00000000-0005-0000-0000-0000090C0000}"/>
    <cellStyle name="Title 3 40" xfId="3185" xr:uid="{00000000-0005-0000-0000-00000A0C0000}"/>
    <cellStyle name="Title 3 41" xfId="3069" xr:uid="{00000000-0005-0000-0000-00000B0C0000}"/>
    <cellStyle name="Title 3 42" xfId="3128" xr:uid="{00000000-0005-0000-0000-00000C0C0000}"/>
    <cellStyle name="Title 3 5" xfId="2843" xr:uid="{00000000-0005-0000-0000-00000D0C0000}"/>
    <cellStyle name="Title 3 6" xfId="2844" xr:uid="{00000000-0005-0000-0000-00000E0C0000}"/>
    <cellStyle name="Title 3 7" xfId="2845" xr:uid="{00000000-0005-0000-0000-00000F0C0000}"/>
    <cellStyle name="Title 3 8" xfId="2846" xr:uid="{00000000-0005-0000-0000-0000100C0000}"/>
    <cellStyle name="Title 3 9" xfId="2847" xr:uid="{00000000-0005-0000-0000-0000110C0000}"/>
    <cellStyle name="Title 4" xfId="78" xr:uid="{00000000-0005-0000-0000-0000120C0000}"/>
    <cellStyle name="Title 4 10" xfId="2849" xr:uid="{00000000-0005-0000-0000-0000130C0000}"/>
    <cellStyle name="Title 4 11" xfId="2850" xr:uid="{00000000-0005-0000-0000-0000140C0000}"/>
    <cellStyle name="Title 4 12" xfId="2851" xr:uid="{00000000-0005-0000-0000-0000150C0000}"/>
    <cellStyle name="Title 4 13" xfId="2852" xr:uid="{00000000-0005-0000-0000-0000160C0000}"/>
    <cellStyle name="Title 4 14" xfId="2853" xr:uid="{00000000-0005-0000-0000-0000170C0000}"/>
    <cellStyle name="Title 4 15" xfId="2854" xr:uid="{00000000-0005-0000-0000-0000180C0000}"/>
    <cellStyle name="Title 4 16" xfId="2855" xr:uid="{00000000-0005-0000-0000-0000190C0000}"/>
    <cellStyle name="Title 4 17" xfId="2856" xr:uid="{00000000-0005-0000-0000-00001A0C0000}"/>
    <cellStyle name="Title 4 18" xfId="2857" xr:uid="{00000000-0005-0000-0000-00001B0C0000}"/>
    <cellStyle name="Title 4 19" xfId="2858" xr:uid="{00000000-0005-0000-0000-00001C0C0000}"/>
    <cellStyle name="Title 4 2" xfId="2848" xr:uid="{00000000-0005-0000-0000-00001D0C0000}"/>
    <cellStyle name="Title 4 20" xfId="2859" xr:uid="{00000000-0005-0000-0000-00001E0C0000}"/>
    <cellStyle name="Title 4 21" xfId="2860" xr:uid="{00000000-0005-0000-0000-00001F0C0000}"/>
    <cellStyle name="Title 4 22" xfId="2861" xr:uid="{00000000-0005-0000-0000-0000200C0000}"/>
    <cellStyle name="Title 4 23" xfId="2862" xr:uid="{00000000-0005-0000-0000-0000210C0000}"/>
    <cellStyle name="Title 4 24" xfId="2863" xr:uid="{00000000-0005-0000-0000-0000220C0000}"/>
    <cellStyle name="Title 4 25" xfId="2864" xr:uid="{00000000-0005-0000-0000-0000230C0000}"/>
    <cellStyle name="Title 4 26" xfId="2865" xr:uid="{00000000-0005-0000-0000-0000240C0000}"/>
    <cellStyle name="Title 4 27" xfId="2866" xr:uid="{00000000-0005-0000-0000-0000250C0000}"/>
    <cellStyle name="Title 4 28" xfId="2867" xr:uid="{00000000-0005-0000-0000-0000260C0000}"/>
    <cellStyle name="Title 4 29" xfId="2868" xr:uid="{00000000-0005-0000-0000-0000270C0000}"/>
    <cellStyle name="Title 4 3" xfId="2869" xr:uid="{00000000-0005-0000-0000-0000280C0000}"/>
    <cellStyle name="Title 4 30" xfId="2870" xr:uid="{00000000-0005-0000-0000-0000290C0000}"/>
    <cellStyle name="Title 4 31" xfId="2871" xr:uid="{00000000-0005-0000-0000-00002A0C0000}"/>
    <cellStyle name="Title 4 32" xfId="2872" xr:uid="{00000000-0005-0000-0000-00002B0C0000}"/>
    <cellStyle name="Title 4 33" xfId="2873" xr:uid="{00000000-0005-0000-0000-00002C0C0000}"/>
    <cellStyle name="Title 4 34" xfId="3100" xr:uid="{00000000-0005-0000-0000-00002D0C0000}"/>
    <cellStyle name="Title 4 35" xfId="3132" xr:uid="{00000000-0005-0000-0000-00002E0C0000}"/>
    <cellStyle name="Title 4 36" xfId="3114" xr:uid="{00000000-0005-0000-0000-00002F0C0000}"/>
    <cellStyle name="Title 4 37" xfId="3061" xr:uid="{00000000-0005-0000-0000-0000300C0000}"/>
    <cellStyle name="Title 4 38" xfId="3169" xr:uid="{00000000-0005-0000-0000-0000310C0000}"/>
    <cellStyle name="Title 4 39" xfId="3115" xr:uid="{00000000-0005-0000-0000-0000320C0000}"/>
    <cellStyle name="Title 4 4" xfId="2874" xr:uid="{00000000-0005-0000-0000-0000330C0000}"/>
    <cellStyle name="Title 4 40" xfId="3055" xr:uid="{00000000-0005-0000-0000-0000340C0000}"/>
    <cellStyle name="Title 4 41" xfId="3103" xr:uid="{00000000-0005-0000-0000-0000350C0000}"/>
    <cellStyle name="Title 4 42" xfId="3131" xr:uid="{00000000-0005-0000-0000-0000360C0000}"/>
    <cellStyle name="Title 4 5" xfId="2875" xr:uid="{00000000-0005-0000-0000-0000370C0000}"/>
    <cellStyle name="Title 4 6" xfId="2876" xr:uid="{00000000-0005-0000-0000-0000380C0000}"/>
    <cellStyle name="Title 4 7" xfId="2877" xr:uid="{00000000-0005-0000-0000-0000390C0000}"/>
    <cellStyle name="Title 4 8" xfId="2878" xr:uid="{00000000-0005-0000-0000-00003A0C0000}"/>
    <cellStyle name="Title 4 9" xfId="2879" xr:uid="{00000000-0005-0000-0000-00003B0C0000}"/>
    <cellStyle name="Title 5" xfId="80" xr:uid="{00000000-0005-0000-0000-00003C0C0000}"/>
    <cellStyle name="Title 5 10" xfId="2881" xr:uid="{00000000-0005-0000-0000-00003D0C0000}"/>
    <cellStyle name="Title 5 11" xfId="2882" xr:uid="{00000000-0005-0000-0000-00003E0C0000}"/>
    <cellStyle name="Title 5 12" xfId="2883" xr:uid="{00000000-0005-0000-0000-00003F0C0000}"/>
    <cellStyle name="Title 5 13" xfId="2884" xr:uid="{00000000-0005-0000-0000-0000400C0000}"/>
    <cellStyle name="Title 5 14" xfId="2885" xr:uid="{00000000-0005-0000-0000-0000410C0000}"/>
    <cellStyle name="Title 5 15" xfId="2886" xr:uid="{00000000-0005-0000-0000-0000420C0000}"/>
    <cellStyle name="Title 5 16" xfId="2887" xr:uid="{00000000-0005-0000-0000-0000430C0000}"/>
    <cellStyle name="Title 5 17" xfId="2888" xr:uid="{00000000-0005-0000-0000-0000440C0000}"/>
    <cellStyle name="Title 5 18" xfId="2889" xr:uid="{00000000-0005-0000-0000-0000450C0000}"/>
    <cellStyle name="Title 5 19" xfId="2890" xr:uid="{00000000-0005-0000-0000-0000460C0000}"/>
    <cellStyle name="Title 5 2" xfId="2880" xr:uid="{00000000-0005-0000-0000-0000470C0000}"/>
    <cellStyle name="Title 5 20" xfId="2891" xr:uid="{00000000-0005-0000-0000-0000480C0000}"/>
    <cellStyle name="Title 5 21" xfId="2892" xr:uid="{00000000-0005-0000-0000-0000490C0000}"/>
    <cellStyle name="Title 5 22" xfId="2893" xr:uid="{00000000-0005-0000-0000-00004A0C0000}"/>
    <cellStyle name="Title 5 23" xfId="2894" xr:uid="{00000000-0005-0000-0000-00004B0C0000}"/>
    <cellStyle name="Title 5 24" xfId="2895" xr:uid="{00000000-0005-0000-0000-00004C0C0000}"/>
    <cellStyle name="Title 5 25" xfId="2896" xr:uid="{00000000-0005-0000-0000-00004D0C0000}"/>
    <cellStyle name="Title 5 26" xfId="2897" xr:uid="{00000000-0005-0000-0000-00004E0C0000}"/>
    <cellStyle name="Title 5 27" xfId="2898" xr:uid="{00000000-0005-0000-0000-00004F0C0000}"/>
    <cellStyle name="Title 5 28" xfId="2899" xr:uid="{00000000-0005-0000-0000-0000500C0000}"/>
    <cellStyle name="Title 5 29" xfId="2900" xr:uid="{00000000-0005-0000-0000-0000510C0000}"/>
    <cellStyle name="Title 5 3" xfId="2901" xr:uid="{00000000-0005-0000-0000-0000520C0000}"/>
    <cellStyle name="Title 5 30" xfId="2902" xr:uid="{00000000-0005-0000-0000-0000530C0000}"/>
    <cellStyle name="Title 5 31" xfId="2903" xr:uid="{00000000-0005-0000-0000-0000540C0000}"/>
    <cellStyle name="Title 5 32" xfId="2904" xr:uid="{00000000-0005-0000-0000-0000550C0000}"/>
    <cellStyle name="Title 5 33" xfId="2905" xr:uid="{00000000-0005-0000-0000-0000560C0000}"/>
    <cellStyle name="Title 5 34" xfId="3102" xr:uid="{00000000-0005-0000-0000-0000570C0000}"/>
    <cellStyle name="Title 5 35" xfId="3126" xr:uid="{00000000-0005-0000-0000-0000580C0000}"/>
    <cellStyle name="Title 5 36" xfId="3208" xr:uid="{00000000-0005-0000-0000-0000590C0000}"/>
    <cellStyle name="Title 5 37" xfId="3234" xr:uid="{00000000-0005-0000-0000-00005A0C0000}"/>
    <cellStyle name="Title 5 38" xfId="3257" xr:uid="{00000000-0005-0000-0000-00005B0C0000}"/>
    <cellStyle name="Title 5 39" xfId="3277" xr:uid="{00000000-0005-0000-0000-00005C0C0000}"/>
    <cellStyle name="Title 5 4" xfId="2906" xr:uid="{00000000-0005-0000-0000-00005D0C0000}"/>
    <cellStyle name="Title 5 40" xfId="3293" xr:uid="{00000000-0005-0000-0000-00005E0C0000}"/>
    <cellStyle name="Title 5 41" xfId="3309" xr:uid="{00000000-0005-0000-0000-00005F0C0000}"/>
    <cellStyle name="Title 5 42" xfId="3319" xr:uid="{00000000-0005-0000-0000-0000600C0000}"/>
    <cellStyle name="Title 5 5" xfId="2907" xr:uid="{00000000-0005-0000-0000-0000610C0000}"/>
    <cellStyle name="Title 5 6" xfId="2908" xr:uid="{00000000-0005-0000-0000-0000620C0000}"/>
    <cellStyle name="Title 5 7" xfId="2909" xr:uid="{00000000-0005-0000-0000-0000630C0000}"/>
    <cellStyle name="Title 5 8" xfId="2910" xr:uid="{00000000-0005-0000-0000-0000640C0000}"/>
    <cellStyle name="Title 5 9" xfId="2911" xr:uid="{00000000-0005-0000-0000-0000650C0000}"/>
    <cellStyle name="Title 6" xfId="82" xr:uid="{00000000-0005-0000-0000-0000660C0000}"/>
    <cellStyle name="Title 6 10" xfId="2913" xr:uid="{00000000-0005-0000-0000-0000670C0000}"/>
    <cellStyle name="Title 6 11" xfId="2914" xr:uid="{00000000-0005-0000-0000-0000680C0000}"/>
    <cellStyle name="Title 6 12" xfId="2915" xr:uid="{00000000-0005-0000-0000-0000690C0000}"/>
    <cellStyle name="Title 6 13" xfId="2916" xr:uid="{00000000-0005-0000-0000-00006A0C0000}"/>
    <cellStyle name="Title 6 14" xfId="2917" xr:uid="{00000000-0005-0000-0000-00006B0C0000}"/>
    <cellStyle name="Title 6 15" xfId="2918" xr:uid="{00000000-0005-0000-0000-00006C0C0000}"/>
    <cellStyle name="Title 6 16" xfId="2919" xr:uid="{00000000-0005-0000-0000-00006D0C0000}"/>
    <cellStyle name="Title 6 17" xfId="2920" xr:uid="{00000000-0005-0000-0000-00006E0C0000}"/>
    <cellStyle name="Title 6 18" xfId="2921" xr:uid="{00000000-0005-0000-0000-00006F0C0000}"/>
    <cellStyle name="Title 6 19" xfId="2922" xr:uid="{00000000-0005-0000-0000-0000700C0000}"/>
    <cellStyle name="Title 6 2" xfId="2912" xr:uid="{00000000-0005-0000-0000-0000710C0000}"/>
    <cellStyle name="Title 6 20" xfId="2923" xr:uid="{00000000-0005-0000-0000-0000720C0000}"/>
    <cellStyle name="Title 6 21" xfId="2924" xr:uid="{00000000-0005-0000-0000-0000730C0000}"/>
    <cellStyle name="Title 6 22" xfId="2925" xr:uid="{00000000-0005-0000-0000-0000740C0000}"/>
    <cellStyle name="Title 6 23" xfId="2926" xr:uid="{00000000-0005-0000-0000-0000750C0000}"/>
    <cellStyle name="Title 6 24" xfId="2927" xr:uid="{00000000-0005-0000-0000-0000760C0000}"/>
    <cellStyle name="Title 6 25" xfId="2928" xr:uid="{00000000-0005-0000-0000-0000770C0000}"/>
    <cellStyle name="Title 6 26" xfId="2929" xr:uid="{00000000-0005-0000-0000-0000780C0000}"/>
    <cellStyle name="Title 6 27" xfId="2930" xr:uid="{00000000-0005-0000-0000-0000790C0000}"/>
    <cellStyle name="Title 6 28" xfId="2931" xr:uid="{00000000-0005-0000-0000-00007A0C0000}"/>
    <cellStyle name="Title 6 29" xfId="2932" xr:uid="{00000000-0005-0000-0000-00007B0C0000}"/>
    <cellStyle name="Title 6 3" xfId="2933" xr:uid="{00000000-0005-0000-0000-00007C0C0000}"/>
    <cellStyle name="Title 6 30" xfId="2934" xr:uid="{00000000-0005-0000-0000-00007D0C0000}"/>
    <cellStyle name="Title 6 31" xfId="2935" xr:uid="{00000000-0005-0000-0000-00007E0C0000}"/>
    <cellStyle name="Title 6 32" xfId="2936" xr:uid="{00000000-0005-0000-0000-00007F0C0000}"/>
    <cellStyle name="Title 6 33" xfId="2937" xr:uid="{00000000-0005-0000-0000-0000800C0000}"/>
    <cellStyle name="Title 6 34" xfId="3104" xr:uid="{00000000-0005-0000-0000-0000810C0000}"/>
    <cellStyle name="Title 6 35" xfId="3123" xr:uid="{00000000-0005-0000-0000-0000820C0000}"/>
    <cellStyle name="Title 6 36" xfId="3200" xr:uid="{00000000-0005-0000-0000-0000830C0000}"/>
    <cellStyle name="Title 6 37" xfId="3058" xr:uid="{00000000-0005-0000-0000-0000840C0000}"/>
    <cellStyle name="Title 6 38" xfId="3167" xr:uid="{00000000-0005-0000-0000-0000850C0000}"/>
    <cellStyle name="Title 6 39" xfId="3084" xr:uid="{00000000-0005-0000-0000-0000860C0000}"/>
    <cellStyle name="Title 6 4" xfId="2938" xr:uid="{00000000-0005-0000-0000-0000870C0000}"/>
    <cellStyle name="Title 6 40" xfId="3157" xr:uid="{00000000-0005-0000-0000-0000880C0000}"/>
    <cellStyle name="Title 6 41" xfId="3113" xr:uid="{00000000-0005-0000-0000-0000890C0000}"/>
    <cellStyle name="Title 6 42" xfId="3120" xr:uid="{00000000-0005-0000-0000-00008A0C0000}"/>
    <cellStyle name="Title 6 5" xfId="2939" xr:uid="{00000000-0005-0000-0000-00008B0C0000}"/>
    <cellStyle name="Title 6 6" xfId="2940" xr:uid="{00000000-0005-0000-0000-00008C0C0000}"/>
    <cellStyle name="Title 6 7" xfId="2941" xr:uid="{00000000-0005-0000-0000-00008D0C0000}"/>
    <cellStyle name="Title 6 8" xfId="2942" xr:uid="{00000000-0005-0000-0000-00008E0C0000}"/>
    <cellStyle name="Title 6 9" xfId="2943" xr:uid="{00000000-0005-0000-0000-00008F0C0000}"/>
    <cellStyle name="Title 7" xfId="84" xr:uid="{00000000-0005-0000-0000-0000900C0000}"/>
    <cellStyle name="Title 7 10" xfId="2945" xr:uid="{00000000-0005-0000-0000-0000910C0000}"/>
    <cellStyle name="Title 7 11" xfId="2946" xr:uid="{00000000-0005-0000-0000-0000920C0000}"/>
    <cellStyle name="Title 7 12" xfId="2947" xr:uid="{00000000-0005-0000-0000-0000930C0000}"/>
    <cellStyle name="Title 7 13" xfId="2948" xr:uid="{00000000-0005-0000-0000-0000940C0000}"/>
    <cellStyle name="Title 7 14" xfId="2949" xr:uid="{00000000-0005-0000-0000-0000950C0000}"/>
    <cellStyle name="Title 7 15" xfId="2950" xr:uid="{00000000-0005-0000-0000-0000960C0000}"/>
    <cellStyle name="Title 7 16" xfId="2951" xr:uid="{00000000-0005-0000-0000-0000970C0000}"/>
    <cellStyle name="Title 7 17" xfId="2952" xr:uid="{00000000-0005-0000-0000-0000980C0000}"/>
    <cellStyle name="Title 7 18" xfId="2953" xr:uid="{00000000-0005-0000-0000-0000990C0000}"/>
    <cellStyle name="Title 7 19" xfId="2954" xr:uid="{00000000-0005-0000-0000-00009A0C0000}"/>
    <cellStyle name="Title 7 2" xfId="2944" xr:uid="{00000000-0005-0000-0000-00009B0C0000}"/>
    <cellStyle name="Title 7 20" xfId="2955" xr:uid="{00000000-0005-0000-0000-00009C0C0000}"/>
    <cellStyle name="Title 7 21" xfId="2956" xr:uid="{00000000-0005-0000-0000-00009D0C0000}"/>
    <cellStyle name="Title 7 22" xfId="2957" xr:uid="{00000000-0005-0000-0000-00009E0C0000}"/>
    <cellStyle name="Title 7 23" xfId="2958" xr:uid="{00000000-0005-0000-0000-00009F0C0000}"/>
    <cellStyle name="Title 7 24" xfId="2959" xr:uid="{00000000-0005-0000-0000-0000A00C0000}"/>
    <cellStyle name="Title 7 25" xfId="2960" xr:uid="{00000000-0005-0000-0000-0000A10C0000}"/>
    <cellStyle name="Title 7 26" xfId="2961" xr:uid="{00000000-0005-0000-0000-0000A20C0000}"/>
    <cellStyle name="Title 7 27" xfId="2962" xr:uid="{00000000-0005-0000-0000-0000A30C0000}"/>
    <cellStyle name="Title 7 28" xfId="2963" xr:uid="{00000000-0005-0000-0000-0000A40C0000}"/>
    <cellStyle name="Title 7 29" xfId="2964" xr:uid="{00000000-0005-0000-0000-0000A50C0000}"/>
    <cellStyle name="Title 7 3" xfId="2965" xr:uid="{00000000-0005-0000-0000-0000A60C0000}"/>
    <cellStyle name="Title 7 30" xfId="2966" xr:uid="{00000000-0005-0000-0000-0000A70C0000}"/>
    <cellStyle name="Title 7 31" xfId="2967" xr:uid="{00000000-0005-0000-0000-0000A80C0000}"/>
    <cellStyle name="Title 7 32" xfId="2968" xr:uid="{00000000-0005-0000-0000-0000A90C0000}"/>
    <cellStyle name="Title 7 33" xfId="2969" xr:uid="{00000000-0005-0000-0000-0000AA0C0000}"/>
    <cellStyle name="Title 7 34" xfId="3105" xr:uid="{00000000-0005-0000-0000-0000AB0C0000}"/>
    <cellStyle name="Title 7 35" xfId="3094" xr:uid="{00000000-0005-0000-0000-0000AC0C0000}"/>
    <cellStyle name="Title 7 36" xfId="3195" xr:uid="{00000000-0005-0000-0000-0000AD0C0000}"/>
    <cellStyle name="Title 7 37" xfId="3056" xr:uid="{00000000-0005-0000-0000-0000AE0C0000}"/>
    <cellStyle name="Title 7 38" xfId="3165" xr:uid="{00000000-0005-0000-0000-0000AF0C0000}"/>
    <cellStyle name="Title 7 39" xfId="3191" xr:uid="{00000000-0005-0000-0000-0000B00C0000}"/>
    <cellStyle name="Title 7 4" xfId="2970" xr:uid="{00000000-0005-0000-0000-0000B10C0000}"/>
    <cellStyle name="Title 7 40" xfId="3205" xr:uid="{00000000-0005-0000-0000-0000B20C0000}"/>
    <cellStyle name="Title 7 41" xfId="3231" xr:uid="{00000000-0005-0000-0000-0000B30C0000}"/>
    <cellStyle name="Title 7 42" xfId="3255" xr:uid="{00000000-0005-0000-0000-0000B40C0000}"/>
    <cellStyle name="Title 7 5" xfId="2971" xr:uid="{00000000-0005-0000-0000-0000B50C0000}"/>
    <cellStyle name="Title 7 6" xfId="2972" xr:uid="{00000000-0005-0000-0000-0000B60C0000}"/>
    <cellStyle name="Title 7 7" xfId="2973" xr:uid="{00000000-0005-0000-0000-0000B70C0000}"/>
    <cellStyle name="Title 7 8" xfId="2974" xr:uid="{00000000-0005-0000-0000-0000B80C0000}"/>
    <cellStyle name="Title 7 9" xfId="2975" xr:uid="{00000000-0005-0000-0000-0000B90C0000}"/>
    <cellStyle name="Title 8" xfId="121" xr:uid="{00000000-0005-0000-0000-0000BA0C0000}"/>
    <cellStyle name="Title 8 10" xfId="2977" xr:uid="{00000000-0005-0000-0000-0000BB0C0000}"/>
    <cellStyle name="Title 8 11" xfId="2978" xr:uid="{00000000-0005-0000-0000-0000BC0C0000}"/>
    <cellStyle name="Title 8 12" xfId="2979" xr:uid="{00000000-0005-0000-0000-0000BD0C0000}"/>
    <cellStyle name="Title 8 13" xfId="2980" xr:uid="{00000000-0005-0000-0000-0000BE0C0000}"/>
    <cellStyle name="Title 8 14" xfId="2981" xr:uid="{00000000-0005-0000-0000-0000BF0C0000}"/>
    <cellStyle name="Title 8 15" xfId="2982" xr:uid="{00000000-0005-0000-0000-0000C00C0000}"/>
    <cellStyle name="Title 8 16" xfId="2983" xr:uid="{00000000-0005-0000-0000-0000C10C0000}"/>
    <cellStyle name="Title 8 17" xfId="2984" xr:uid="{00000000-0005-0000-0000-0000C20C0000}"/>
    <cellStyle name="Title 8 18" xfId="2985" xr:uid="{00000000-0005-0000-0000-0000C30C0000}"/>
    <cellStyle name="Title 8 19" xfId="2986" xr:uid="{00000000-0005-0000-0000-0000C40C0000}"/>
    <cellStyle name="Title 8 2" xfId="2976" xr:uid="{00000000-0005-0000-0000-0000C50C0000}"/>
    <cellStyle name="Title 8 20" xfId="2987" xr:uid="{00000000-0005-0000-0000-0000C60C0000}"/>
    <cellStyle name="Title 8 21" xfId="2988" xr:uid="{00000000-0005-0000-0000-0000C70C0000}"/>
    <cellStyle name="Title 8 22" xfId="2989" xr:uid="{00000000-0005-0000-0000-0000C80C0000}"/>
    <cellStyle name="Title 8 23" xfId="2990" xr:uid="{00000000-0005-0000-0000-0000C90C0000}"/>
    <cellStyle name="Title 8 24" xfId="2991" xr:uid="{00000000-0005-0000-0000-0000CA0C0000}"/>
    <cellStyle name="Title 8 25" xfId="2992" xr:uid="{00000000-0005-0000-0000-0000CB0C0000}"/>
    <cellStyle name="Title 8 26" xfId="2993" xr:uid="{00000000-0005-0000-0000-0000CC0C0000}"/>
    <cellStyle name="Title 8 27" xfId="2994" xr:uid="{00000000-0005-0000-0000-0000CD0C0000}"/>
    <cellStyle name="Title 8 28" xfId="2995" xr:uid="{00000000-0005-0000-0000-0000CE0C0000}"/>
    <cellStyle name="Title 8 29" xfId="2996" xr:uid="{00000000-0005-0000-0000-0000CF0C0000}"/>
    <cellStyle name="Title 8 3" xfId="2997" xr:uid="{00000000-0005-0000-0000-0000D00C0000}"/>
    <cellStyle name="Title 8 30" xfId="2998" xr:uid="{00000000-0005-0000-0000-0000D10C0000}"/>
    <cellStyle name="Title 8 31" xfId="2999" xr:uid="{00000000-0005-0000-0000-0000D20C0000}"/>
    <cellStyle name="Title 8 32" xfId="3000" xr:uid="{00000000-0005-0000-0000-0000D30C0000}"/>
    <cellStyle name="Title 8 33" xfId="3001" xr:uid="{00000000-0005-0000-0000-0000D40C0000}"/>
    <cellStyle name="Title 8 34" xfId="3134" xr:uid="{00000000-0005-0000-0000-0000D50C0000}"/>
    <cellStyle name="Title 8 35" xfId="3161" xr:uid="{00000000-0005-0000-0000-0000D60C0000}"/>
    <cellStyle name="Title 8 36" xfId="3183" xr:uid="{00000000-0005-0000-0000-0000D70C0000}"/>
    <cellStyle name="Title 8 37" xfId="3160" xr:uid="{00000000-0005-0000-0000-0000D80C0000}"/>
    <cellStyle name="Title 8 38" xfId="3201" xr:uid="{00000000-0005-0000-0000-0000D90C0000}"/>
    <cellStyle name="Title 8 39" xfId="3050" xr:uid="{00000000-0005-0000-0000-0000DA0C0000}"/>
    <cellStyle name="Title 8 4" xfId="3002" xr:uid="{00000000-0005-0000-0000-0000DB0C0000}"/>
    <cellStyle name="Title 8 40" xfId="3214" xr:uid="{00000000-0005-0000-0000-0000DC0C0000}"/>
    <cellStyle name="Title 8 41" xfId="3240" xr:uid="{00000000-0005-0000-0000-0000DD0C0000}"/>
    <cellStyle name="Title 8 42" xfId="3263" xr:uid="{00000000-0005-0000-0000-0000DE0C0000}"/>
    <cellStyle name="Title 8 5" xfId="3003" xr:uid="{00000000-0005-0000-0000-0000DF0C0000}"/>
    <cellStyle name="Title 8 6" xfId="3004" xr:uid="{00000000-0005-0000-0000-0000E00C0000}"/>
    <cellStyle name="Title 8 7" xfId="3005" xr:uid="{00000000-0005-0000-0000-0000E10C0000}"/>
    <cellStyle name="Title 8 8" xfId="3006" xr:uid="{00000000-0005-0000-0000-0000E20C0000}"/>
    <cellStyle name="Title 8 9" xfId="3007" xr:uid="{00000000-0005-0000-0000-0000E30C0000}"/>
    <cellStyle name="Title 9" xfId="124" xr:uid="{00000000-0005-0000-0000-0000E40C0000}"/>
    <cellStyle name="Title 9 10" xfId="3009" xr:uid="{00000000-0005-0000-0000-0000E50C0000}"/>
    <cellStyle name="Title 9 11" xfId="3010" xr:uid="{00000000-0005-0000-0000-0000E60C0000}"/>
    <cellStyle name="Title 9 12" xfId="3011" xr:uid="{00000000-0005-0000-0000-0000E70C0000}"/>
    <cellStyle name="Title 9 13" xfId="3012" xr:uid="{00000000-0005-0000-0000-0000E80C0000}"/>
    <cellStyle name="Title 9 14" xfId="3013" xr:uid="{00000000-0005-0000-0000-0000E90C0000}"/>
    <cellStyle name="Title 9 15" xfId="3014" xr:uid="{00000000-0005-0000-0000-0000EA0C0000}"/>
    <cellStyle name="Title 9 16" xfId="3015" xr:uid="{00000000-0005-0000-0000-0000EB0C0000}"/>
    <cellStyle name="Title 9 17" xfId="3016" xr:uid="{00000000-0005-0000-0000-0000EC0C0000}"/>
    <cellStyle name="Title 9 18" xfId="3017" xr:uid="{00000000-0005-0000-0000-0000ED0C0000}"/>
    <cellStyle name="Title 9 19" xfId="3018" xr:uid="{00000000-0005-0000-0000-0000EE0C0000}"/>
    <cellStyle name="Title 9 2" xfId="3008" xr:uid="{00000000-0005-0000-0000-0000EF0C0000}"/>
    <cellStyle name="Title 9 20" xfId="3019" xr:uid="{00000000-0005-0000-0000-0000F00C0000}"/>
    <cellStyle name="Title 9 21" xfId="3020" xr:uid="{00000000-0005-0000-0000-0000F10C0000}"/>
    <cellStyle name="Title 9 22" xfId="3021" xr:uid="{00000000-0005-0000-0000-0000F20C0000}"/>
    <cellStyle name="Title 9 23" xfId="3022" xr:uid="{00000000-0005-0000-0000-0000F30C0000}"/>
    <cellStyle name="Title 9 24" xfId="3023" xr:uid="{00000000-0005-0000-0000-0000F40C0000}"/>
    <cellStyle name="Title 9 25" xfId="3024" xr:uid="{00000000-0005-0000-0000-0000F50C0000}"/>
    <cellStyle name="Title 9 26" xfId="3025" xr:uid="{00000000-0005-0000-0000-0000F60C0000}"/>
    <cellStyle name="Title 9 27" xfId="3026" xr:uid="{00000000-0005-0000-0000-0000F70C0000}"/>
    <cellStyle name="Title 9 28" xfId="3027" xr:uid="{00000000-0005-0000-0000-0000F80C0000}"/>
    <cellStyle name="Title 9 29" xfId="3028" xr:uid="{00000000-0005-0000-0000-0000F90C0000}"/>
    <cellStyle name="Title 9 3" xfId="3029" xr:uid="{00000000-0005-0000-0000-0000FA0C0000}"/>
    <cellStyle name="Title 9 30" xfId="3030" xr:uid="{00000000-0005-0000-0000-0000FB0C0000}"/>
    <cellStyle name="Title 9 31" xfId="3031" xr:uid="{00000000-0005-0000-0000-0000FC0C0000}"/>
    <cellStyle name="Title 9 32" xfId="3032" xr:uid="{00000000-0005-0000-0000-0000FD0C0000}"/>
    <cellStyle name="Title 9 33" xfId="3033" xr:uid="{00000000-0005-0000-0000-0000FE0C0000}"/>
    <cellStyle name="Title 9 34" xfId="3136" xr:uid="{00000000-0005-0000-0000-0000FF0C0000}"/>
    <cellStyle name="Title 9 35" xfId="3164" xr:uid="{00000000-0005-0000-0000-0000000D0000}"/>
    <cellStyle name="Title 9 36" xfId="3194" xr:uid="{00000000-0005-0000-0000-0000010D0000}"/>
    <cellStyle name="Title 9 37" xfId="3162" xr:uid="{00000000-0005-0000-0000-0000020D0000}"/>
    <cellStyle name="Title 9 38" xfId="3197" xr:uid="{00000000-0005-0000-0000-0000030D0000}"/>
    <cellStyle name="Title 9 39" xfId="3049" xr:uid="{00000000-0005-0000-0000-0000040D0000}"/>
    <cellStyle name="Title 9 4" xfId="3034" xr:uid="{00000000-0005-0000-0000-0000050D0000}"/>
    <cellStyle name="Title 9 40" xfId="3209" xr:uid="{00000000-0005-0000-0000-0000060D0000}"/>
    <cellStyle name="Title 9 41" xfId="3235" xr:uid="{00000000-0005-0000-0000-0000070D0000}"/>
    <cellStyle name="Title 9 42" xfId="3258" xr:uid="{00000000-0005-0000-0000-0000080D0000}"/>
    <cellStyle name="Title 9 5" xfId="3035" xr:uid="{00000000-0005-0000-0000-0000090D0000}"/>
    <cellStyle name="Title 9 6" xfId="3036" xr:uid="{00000000-0005-0000-0000-00000A0D0000}"/>
    <cellStyle name="Title 9 7" xfId="3037" xr:uid="{00000000-0005-0000-0000-00000B0D0000}"/>
    <cellStyle name="Title 9 8" xfId="3038" xr:uid="{00000000-0005-0000-0000-00000C0D0000}"/>
    <cellStyle name="Title 9 9" xfId="3039" xr:uid="{00000000-0005-0000-0000-00000D0D0000}"/>
    <cellStyle name="Total" xfId="17" builtinId="25" customBuiltin="1"/>
    <cellStyle name="Total 2" xfId="3040" xr:uid="{00000000-0005-0000-0000-00000F0D0000}"/>
    <cellStyle name="Warning Text" xfId="14" builtinId="11" customBuiltin="1"/>
    <cellStyle name="Warning Text 2" xfId="3041" xr:uid="{00000000-0005-0000-0000-0000110D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D74"/>
  <sheetViews>
    <sheetView showGridLines="0" tabSelected="1" workbookViewId="0"/>
  </sheetViews>
  <sheetFormatPr defaultRowHeight="15" x14ac:dyDescent="0.25"/>
  <cols>
    <col min="1" max="1" width="5.85546875" style="4" customWidth="1"/>
    <col min="2" max="2" width="19.28515625" style="3" customWidth="1"/>
    <col min="3" max="4" width="15.28515625" style="3" customWidth="1"/>
    <col min="5" max="5" width="7" style="3" customWidth="1"/>
    <col min="6" max="6" width="23.140625" style="3" customWidth="1"/>
    <col min="7" max="7" width="22.42578125" style="136" customWidth="1"/>
    <col min="8" max="8" width="6.85546875" style="136" customWidth="1"/>
    <col min="9" max="10" width="8" style="136" customWidth="1"/>
    <col min="11" max="11" width="9.140625" style="136"/>
    <col min="12" max="12" width="6.85546875" style="136" customWidth="1"/>
    <col min="13" max="13" width="5.5703125" style="136" customWidth="1"/>
    <col min="14" max="14" width="5.7109375" style="136" customWidth="1"/>
    <col min="15" max="15" width="5.85546875" style="136" customWidth="1"/>
    <col min="16" max="16" width="7.28515625" style="136" customWidth="1"/>
    <col min="17" max="18" width="9.140625" style="136"/>
    <col min="19" max="19" width="7.140625" style="136" customWidth="1"/>
    <col min="20" max="20" width="6.5703125" style="136" customWidth="1"/>
    <col min="21" max="21" width="5.42578125" style="136" customWidth="1"/>
    <col min="22" max="22" width="7.140625" style="136" customWidth="1"/>
    <col min="23" max="23" width="7.85546875" style="136" customWidth="1"/>
    <col min="24" max="25" width="7.42578125" style="136" customWidth="1"/>
    <col min="26" max="26" width="9.140625" style="136"/>
    <col min="27" max="27" width="10.28515625" style="136" customWidth="1"/>
    <col min="28" max="28" width="7.5703125" style="136" customWidth="1"/>
    <col min="29" max="30" width="9.140625" style="136"/>
    <col min="31" max="16384" width="9.140625" style="5"/>
  </cols>
  <sheetData>
    <row r="2" spans="1:30" ht="15.75" x14ac:dyDescent="0.25">
      <c r="B2" s="172" t="s">
        <v>42</v>
      </c>
      <c r="C2" s="172"/>
      <c r="D2" s="172"/>
      <c r="E2" s="172"/>
      <c r="F2" s="172"/>
      <c r="G2" s="172"/>
      <c r="H2" s="172"/>
      <c r="I2" s="172"/>
    </row>
    <row r="4" spans="1:30" ht="70.5" customHeight="1" x14ac:dyDescent="0.25">
      <c r="A4" s="37" t="s">
        <v>43</v>
      </c>
      <c r="B4" s="37" t="s">
        <v>44</v>
      </c>
      <c r="C4" s="37" t="s">
        <v>3</v>
      </c>
      <c r="D4" s="37" t="s">
        <v>0</v>
      </c>
      <c r="E4" s="60" t="s">
        <v>45</v>
      </c>
      <c r="F4" s="60" t="s">
        <v>46</v>
      </c>
      <c r="G4" s="37" t="s">
        <v>47</v>
      </c>
      <c r="H4" s="38" t="s">
        <v>48</v>
      </c>
      <c r="I4" s="38" t="s">
        <v>49</v>
      </c>
      <c r="J4" s="39" t="s">
        <v>50</v>
      </c>
      <c r="K4" s="39" t="s">
        <v>51</v>
      </c>
      <c r="L4" s="37" t="s">
        <v>52</v>
      </c>
      <c r="M4" s="37" t="s">
        <v>53</v>
      </c>
      <c r="N4" s="37" t="s">
        <v>54</v>
      </c>
      <c r="O4" s="37" t="s">
        <v>55</v>
      </c>
      <c r="P4" s="37" t="s">
        <v>56</v>
      </c>
      <c r="Q4" s="37" t="s">
        <v>57</v>
      </c>
      <c r="R4" s="37" t="s">
        <v>58</v>
      </c>
      <c r="S4" s="37" t="s">
        <v>59</v>
      </c>
      <c r="T4" s="37" t="s">
        <v>60</v>
      </c>
      <c r="U4" s="37" t="s">
        <v>61</v>
      </c>
      <c r="V4" s="37" t="s">
        <v>62</v>
      </c>
      <c r="W4" s="37" t="s">
        <v>63</v>
      </c>
      <c r="X4" s="40" t="s">
        <v>64</v>
      </c>
      <c r="Y4" s="37" t="s">
        <v>65</v>
      </c>
      <c r="Z4" s="37" t="s">
        <v>66</v>
      </c>
      <c r="AA4" s="39" t="s">
        <v>67</v>
      </c>
      <c r="AB4" s="48"/>
      <c r="AC4" s="39" t="s">
        <v>68</v>
      </c>
      <c r="AD4" s="48"/>
    </row>
    <row r="5" spans="1:30" x14ac:dyDescent="0.25">
      <c r="A5" s="48">
        <v>1</v>
      </c>
      <c r="B5" s="12" t="s">
        <v>15</v>
      </c>
      <c r="C5" s="25" t="s">
        <v>14</v>
      </c>
      <c r="D5" s="49" t="s">
        <v>6</v>
      </c>
      <c r="E5" s="49" t="s">
        <v>69</v>
      </c>
      <c r="F5" s="49" t="s">
        <v>70</v>
      </c>
      <c r="G5" s="50">
        <v>2220</v>
      </c>
      <c r="H5" s="50">
        <v>80</v>
      </c>
      <c r="I5" s="50">
        <v>460</v>
      </c>
      <c r="J5" s="50">
        <v>386.4</v>
      </c>
      <c r="K5" s="50">
        <v>0</v>
      </c>
      <c r="L5" s="50">
        <v>50</v>
      </c>
      <c r="M5" s="50">
        <v>61</v>
      </c>
      <c r="N5" s="50">
        <v>60</v>
      </c>
      <c r="O5" s="50">
        <v>5</v>
      </c>
      <c r="P5" s="155">
        <v>49.5</v>
      </c>
      <c r="Q5" s="50">
        <v>100</v>
      </c>
      <c r="R5" s="50">
        <v>589</v>
      </c>
      <c r="S5" s="50">
        <v>10</v>
      </c>
      <c r="T5" s="50">
        <v>10</v>
      </c>
      <c r="U5" s="155">
        <v>7.7279999999999998</v>
      </c>
      <c r="V5" s="155">
        <v>115.92</v>
      </c>
      <c r="W5" s="50">
        <v>0</v>
      </c>
      <c r="X5" s="155">
        <v>4204.5479999999998</v>
      </c>
      <c r="Y5" s="155">
        <v>210.22739999999999</v>
      </c>
      <c r="Z5" s="50">
        <v>400</v>
      </c>
      <c r="AA5" s="155">
        <v>4814.7753999999995</v>
      </c>
      <c r="AB5" s="50"/>
      <c r="AC5" s="50">
        <v>4665.4906000000001</v>
      </c>
      <c r="AD5" s="155">
        <v>149.28479999999945</v>
      </c>
    </row>
    <row r="6" spans="1:30" x14ac:dyDescent="0.25">
      <c r="A6" s="48">
        <v>2</v>
      </c>
      <c r="B6" s="49" t="s">
        <v>71</v>
      </c>
      <c r="C6" s="25" t="s">
        <v>14</v>
      </c>
      <c r="D6" s="49" t="s">
        <v>20</v>
      </c>
      <c r="E6" s="49" t="s">
        <v>69</v>
      </c>
      <c r="F6" s="49" t="s">
        <v>70</v>
      </c>
      <c r="G6" s="50">
        <v>1580</v>
      </c>
      <c r="H6" s="50">
        <v>80</v>
      </c>
      <c r="I6" s="50">
        <v>332</v>
      </c>
      <c r="J6" s="50">
        <v>278.88</v>
      </c>
      <c r="K6" s="50">
        <v>0</v>
      </c>
      <c r="L6" s="50">
        <v>50</v>
      </c>
      <c r="M6" s="50">
        <v>61</v>
      </c>
      <c r="N6" s="50">
        <v>60</v>
      </c>
      <c r="O6" s="50">
        <v>5</v>
      </c>
      <c r="P6" s="155">
        <v>49.5</v>
      </c>
      <c r="Q6" s="50">
        <v>100</v>
      </c>
      <c r="R6" s="50">
        <v>686</v>
      </c>
      <c r="S6" s="50">
        <v>10</v>
      </c>
      <c r="T6" s="50">
        <v>10</v>
      </c>
      <c r="U6" s="155">
        <v>5.5776000000000003</v>
      </c>
      <c r="V6" s="155">
        <v>83.664000000000001</v>
      </c>
      <c r="W6" s="50">
        <v>137</v>
      </c>
      <c r="X6" s="155">
        <v>3528.6216000000004</v>
      </c>
      <c r="Y6" s="155">
        <v>176.43108000000001</v>
      </c>
      <c r="Z6" s="50">
        <v>400</v>
      </c>
      <c r="AA6" s="155">
        <v>4105.0526800000007</v>
      </c>
      <c r="AB6" s="50"/>
      <c r="AC6" s="50">
        <v>3955.7678799999994</v>
      </c>
      <c r="AD6" s="155">
        <v>149.28480000000127</v>
      </c>
    </row>
    <row r="7" spans="1:30" x14ac:dyDescent="0.25">
      <c r="A7" s="48">
        <v>3</v>
      </c>
      <c r="B7" s="49" t="s">
        <v>72</v>
      </c>
      <c r="C7" s="25" t="s">
        <v>14</v>
      </c>
      <c r="D7" s="49" t="s">
        <v>25</v>
      </c>
      <c r="E7" s="49" t="s">
        <v>69</v>
      </c>
      <c r="F7" s="49" t="s">
        <v>70</v>
      </c>
      <c r="G7" s="50">
        <v>3530</v>
      </c>
      <c r="H7" s="50">
        <v>80</v>
      </c>
      <c r="I7" s="50">
        <v>722</v>
      </c>
      <c r="J7" s="50">
        <v>606.48</v>
      </c>
      <c r="K7" s="50">
        <v>0</v>
      </c>
      <c r="L7" s="50">
        <v>50</v>
      </c>
      <c r="M7" s="50">
        <v>61</v>
      </c>
      <c r="N7" s="50">
        <v>60</v>
      </c>
      <c r="O7" s="50">
        <v>5</v>
      </c>
      <c r="P7" s="155">
        <v>87.09</v>
      </c>
      <c r="Q7" s="50">
        <v>0</v>
      </c>
      <c r="R7" s="50">
        <v>686</v>
      </c>
      <c r="S7" s="50">
        <v>10</v>
      </c>
      <c r="T7" s="50">
        <v>10</v>
      </c>
      <c r="U7" s="155">
        <v>12.1296</v>
      </c>
      <c r="V7" s="155">
        <v>181.94400000000002</v>
      </c>
      <c r="W7" s="50">
        <v>137</v>
      </c>
      <c r="X7" s="155">
        <v>6238.6436000000003</v>
      </c>
      <c r="Y7" s="155">
        <v>311.93218000000002</v>
      </c>
      <c r="Z7" s="50">
        <v>400</v>
      </c>
      <c r="AA7" s="155">
        <v>6950.5757800000001</v>
      </c>
      <c r="AB7" s="50"/>
      <c r="AC7" s="50">
        <v>6801.2909799999998</v>
      </c>
      <c r="AD7" s="155">
        <v>149.28480000000036</v>
      </c>
    </row>
    <row r="8" spans="1:30" x14ac:dyDescent="0.25">
      <c r="A8" s="48">
        <v>4</v>
      </c>
      <c r="B8" s="12" t="s">
        <v>10</v>
      </c>
      <c r="C8" s="12" t="s">
        <v>9</v>
      </c>
      <c r="D8" s="49" t="s">
        <v>11</v>
      </c>
      <c r="E8" s="49" t="s">
        <v>69</v>
      </c>
      <c r="F8" s="49" t="s">
        <v>70</v>
      </c>
      <c r="G8" s="50">
        <v>2710</v>
      </c>
      <c r="H8" s="50">
        <v>80</v>
      </c>
      <c r="I8" s="50">
        <v>558</v>
      </c>
      <c r="J8" s="50">
        <v>468.72</v>
      </c>
      <c r="K8" s="50">
        <v>0</v>
      </c>
      <c r="L8" s="50">
        <v>50</v>
      </c>
      <c r="M8" s="50">
        <v>61</v>
      </c>
      <c r="N8" s="50">
        <v>60</v>
      </c>
      <c r="O8" s="50">
        <v>5</v>
      </c>
      <c r="P8" s="155">
        <v>147.30000000000001</v>
      </c>
      <c r="Q8" s="50">
        <v>0</v>
      </c>
      <c r="R8" s="50">
        <v>686</v>
      </c>
      <c r="S8" s="50">
        <v>10</v>
      </c>
      <c r="T8" s="50">
        <v>10</v>
      </c>
      <c r="U8" s="155">
        <v>9.3744000000000014</v>
      </c>
      <c r="V8" s="155">
        <v>140.61600000000001</v>
      </c>
      <c r="W8" s="50">
        <v>137</v>
      </c>
      <c r="X8" s="155">
        <v>5133.0104000000001</v>
      </c>
      <c r="Y8" s="155">
        <v>256.65051999999997</v>
      </c>
      <c r="Z8" s="50">
        <v>400</v>
      </c>
      <c r="AA8" s="155">
        <v>5789.6609200000003</v>
      </c>
      <c r="AB8" s="50"/>
      <c r="AC8" s="50">
        <v>5640.3761200000008</v>
      </c>
      <c r="AD8" s="155">
        <v>149.28479999999945</v>
      </c>
    </row>
    <row r="9" spans="1:30" x14ac:dyDescent="0.25">
      <c r="A9" s="48">
        <v>5</v>
      </c>
      <c r="B9" s="12" t="s">
        <v>10</v>
      </c>
      <c r="C9" s="12" t="s">
        <v>9</v>
      </c>
      <c r="D9" s="49" t="s">
        <v>6</v>
      </c>
      <c r="E9" s="49" t="s">
        <v>69</v>
      </c>
      <c r="F9" s="49" t="s">
        <v>70</v>
      </c>
      <c r="G9" s="50">
        <v>2220</v>
      </c>
      <c r="H9" s="50">
        <v>80</v>
      </c>
      <c r="I9" s="50">
        <v>460</v>
      </c>
      <c r="J9" s="50">
        <v>386.4</v>
      </c>
      <c r="K9" s="50">
        <v>0</v>
      </c>
      <c r="L9" s="50">
        <v>50</v>
      </c>
      <c r="M9" s="50">
        <v>61</v>
      </c>
      <c r="N9" s="50">
        <v>60</v>
      </c>
      <c r="O9" s="50">
        <v>5</v>
      </c>
      <c r="P9" s="155">
        <v>147.30000000000001</v>
      </c>
      <c r="Q9" s="50">
        <v>0</v>
      </c>
      <c r="R9" s="50">
        <v>686</v>
      </c>
      <c r="S9" s="50">
        <v>10</v>
      </c>
      <c r="T9" s="50">
        <v>10</v>
      </c>
      <c r="U9" s="155">
        <v>7.7279999999999998</v>
      </c>
      <c r="V9" s="155">
        <v>115.92</v>
      </c>
      <c r="W9" s="50">
        <v>137</v>
      </c>
      <c r="X9" s="155">
        <v>4436.3480000000009</v>
      </c>
      <c r="Y9" s="155">
        <v>221.81740000000005</v>
      </c>
      <c r="Z9" s="50">
        <v>400</v>
      </c>
      <c r="AA9" s="155">
        <v>5058.1654000000008</v>
      </c>
      <c r="AB9" s="50"/>
      <c r="AC9" s="50">
        <v>4908.8805999999995</v>
      </c>
      <c r="AD9" s="155">
        <v>149.28480000000127</v>
      </c>
    </row>
    <row r="10" spans="1:30" x14ac:dyDescent="0.25">
      <c r="A10" s="48">
        <v>6</v>
      </c>
      <c r="B10" s="49" t="s">
        <v>28</v>
      </c>
      <c r="C10" s="12" t="s">
        <v>21</v>
      </c>
      <c r="D10" s="49" t="s">
        <v>25</v>
      </c>
      <c r="E10" s="49" t="s">
        <v>69</v>
      </c>
      <c r="F10" s="49" t="s">
        <v>70</v>
      </c>
      <c r="G10" s="50">
        <v>3530</v>
      </c>
      <c r="H10" s="50">
        <v>80</v>
      </c>
      <c r="I10" s="50">
        <v>722</v>
      </c>
      <c r="J10" s="50">
        <v>606.48</v>
      </c>
      <c r="K10" s="50">
        <v>0</v>
      </c>
      <c r="L10" s="50">
        <v>50</v>
      </c>
      <c r="M10" s="50">
        <v>61</v>
      </c>
      <c r="N10" s="50">
        <v>60</v>
      </c>
      <c r="O10" s="50">
        <v>5</v>
      </c>
      <c r="P10" s="155">
        <v>105.69</v>
      </c>
      <c r="Q10" s="50">
        <v>0</v>
      </c>
      <c r="R10" s="50">
        <v>686</v>
      </c>
      <c r="S10" s="50">
        <v>10</v>
      </c>
      <c r="T10" s="50">
        <v>10</v>
      </c>
      <c r="U10" s="155">
        <v>12.1296</v>
      </c>
      <c r="V10" s="155">
        <v>181.94400000000002</v>
      </c>
      <c r="W10" s="50">
        <v>130.30000000000001</v>
      </c>
      <c r="X10" s="155">
        <v>6250.5436</v>
      </c>
      <c r="Y10" s="155">
        <v>312.52717999999999</v>
      </c>
      <c r="Z10" s="50">
        <v>400</v>
      </c>
      <c r="AA10" s="155">
        <v>6963.07078</v>
      </c>
      <c r="AB10" s="50"/>
      <c r="AC10" s="50">
        <v>6813.7859799999997</v>
      </c>
      <c r="AD10" s="155">
        <v>149.28480000000036</v>
      </c>
    </row>
    <row r="11" spans="1:30" x14ac:dyDescent="0.25">
      <c r="A11" s="48">
        <v>7</v>
      </c>
      <c r="B11" s="49" t="s">
        <v>28</v>
      </c>
      <c r="C11" s="12" t="s">
        <v>21</v>
      </c>
      <c r="D11" s="49" t="s">
        <v>20</v>
      </c>
      <c r="E11" s="49" t="s">
        <v>69</v>
      </c>
      <c r="F11" s="49" t="s">
        <v>70</v>
      </c>
      <c r="G11" s="50">
        <v>1580</v>
      </c>
      <c r="H11" s="50">
        <v>80</v>
      </c>
      <c r="I11" s="50">
        <v>332</v>
      </c>
      <c r="J11" s="50">
        <v>278.88</v>
      </c>
      <c r="K11" s="50">
        <v>17</v>
      </c>
      <c r="L11" s="50">
        <v>50</v>
      </c>
      <c r="M11" s="50">
        <v>61</v>
      </c>
      <c r="N11" s="50">
        <v>60</v>
      </c>
      <c r="O11" s="50">
        <v>5</v>
      </c>
      <c r="P11" s="155">
        <v>90</v>
      </c>
      <c r="Q11" s="50">
        <v>100</v>
      </c>
      <c r="R11" s="50">
        <v>686</v>
      </c>
      <c r="S11" s="50">
        <v>10</v>
      </c>
      <c r="T11" s="50">
        <v>10</v>
      </c>
      <c r="U11" s="155">
        <v>5.5776000000000003</v>
      </c>
      <c r="V11" s="155">
        <v>83.664000000000001</v>
      </c>
      <c r="W11" s="50">
        <v>130.30000000000001</v>
      </c>
      <c r="X11" s="155">
        <v>3579.4216000000006</v>
      </c>
      <c r="Y11" s="155">
        <v>178.97108000000003</v>
      </c>
      <c r="Z11" s="50">
        <v>400</v>
      </c>
      <c r="AA11" s="155">
        <v>4158.3926800000008</v>
      </c>
      <c r="AB11" s="50"/>
      <c r="AC11" s="50">
        <v>4009.1078799999996</v>
      </c>
      <c r="AD11" s="155">
        <v>149.28480000000127</v>
      </c>
    </row>
    <row r="12" spans="1:30" x14ac:dyDescent="0.25">
      <c r="A12" s="48">
        <v>8</v>
      </c>
      <c r="B12" s="49" t="s">
        <v>28</v>
      </c>
      <c r="C12" s="12" t="s">
        <v>21</v>
      </c>
      <c r="D12" s="49" t="s">
        <v>17</v>
      </c>
      <c r="E12" s="49" t="s">
        <v>69</v>
      </c>
      <c r="F12" s="49" t="s">
        <v>70</v>
      </c>
      <c r="G12" s="50">
        <v>1370</v>
      </c>
      <c r="H12" s="50">
        <v>80</v>
      </c>
      <c r="I12" s="50">
        <v>290</v>
      </c>
      <c r="J12" s="50">
        <v>243.6</v>
      </c>
      <c r="K12" s="50">
        <v>17</v>
      </c>
      <c r="L12" s="50">
        <v>50</v>
      </c>
      <c r="M12" s="50">
        <v>61</v>
      </c>
      <c r="N12" s="50">
        <v>60</v>
      </c>
      <c r="O12" s="50">
        <v>5</v>
      </c>
      <c r="P12" s="155">
        <v>90</v>
      </c>
      <c r="Q12" s="50">
        <v>100</v>
      </c>
      <c r="R12" s="50">
        <v>686</v>
      </c>
      <c r="S12" s="50">
        <v>10</v>
      </c>
      <c r="T12" s="50">
        <v>10</v>
      </c>
      <c r="U12" s="155">
        <v>4.8719999999999999</v>
      </c>
      <c r="V12" s="155">
        <v>73.08</v>
      </c>
      <c r="W12" s="50">
        <v>134</v>
      </c>
      <c r="X12" s="155">
        <v>3284.5519999999997</v>
      </c>
      <c r="Y12" s="155">
        <v>164.2276</v>
      </c>
      <c r="Z12" s="50">
        <v>400</v>
      </c>
      <c r="AA12" s="155">
        <v>3848.7795999999998</v>
      </c>
      <c r="AB12" s="50"/>
      <c r="AC12" s="50">
        <v>3699.4948000000004</v>
      </c>
      <c r="AD12" s="155">
        <v>149.28479999999945</v>
      </c>
    </row>
    <row r="13" spans="1:30" x14ac:dyDescent="0.25">
      <c r="A13" s="48">
        <v>9</v>
      </c>
      <c r="B13" s="49" t="s">
        <v>19</v>
      </c>
      <c r="C13" s="12" t="s">
        <v>18</v>
      </c>
      <c r="D13" s="49" t="s">
        <v>17</v>
      </c>
      <c r="E13" s="49" t="s">
        <v>69</v>
      </c>
      <c r="F13" s="49" t="s">
        <v>70</v>
      </c>
      <c r="G13" s="50">
        <v>1270</v>
      </c>
      <c r="H13" s="50">
        <v>80</v>
      </c>
      <c r="I13" s="50">
        <v>270</v>
      </c>
      <c r="J13" s="50">
        <v>226.8</v>
      </c>
      <c r="K13" s="50">
        <v>0</v>
      </c>
      <c r="L13" s="50">
        <v>50</v>
      </c>
      <c r="M13" s="50">
        <v>61</v>
      </c>
      <c r="N13" s="50">
        <v>60</v>
      </c>
      <c r="O13" s="50">
        <v>5</v>
      </c>
      <c r="P13" s="155">
        <v>112.49</v>
      </c>
      <c r="Q13" s="50">
        <v>0</v>
      </c>
      <c r="R13" s="50">
        <v>603</v>
      </c>
      <c r="S13" s="50">
        <v>10</v>
      </c>
      <c r="T13" s="50">
        <v>10</v>
      </c>
      <c r="U13" s="155">
        <v>4.5360000000000005</v>
      </c>
      <c r="V13" s="155">
        <v>68.040000000000006</v>
      </c>
      <c r="W13" s="50">
        <v>135</v>
      </c>
      <c r="X13" s="155">
        <v>2965.866</v>
      </c>
      <c r="Y13" s="155">
        <v>148.29329999999999</v>
      </c>
      <c r="Z13" s="50">
        <v>400</v>
      </c>
      <c r="AA13" s="155">
        <v>3514.1592999999998</v>
      </c>
      <c r="AB13" s="50"/>
      <c r="AC13" s="50">
        <v>3364.8744999999994</v>
      </c>
      <c r="AD13" s="155">
        <v>149.28480000000036</v>
      </c>
    </row>
    <row r="14" spans="1:30" x14ac:dyDescent="0.25">
      <c r="A14" s="48">
        <v>10</v>
      </c>
      <c r="B14" s="49" t="s">
        <v>19</v>
      </c>
      <c r="C14" s="12" t="s">
        <v>18</v>
      </c>
      <c r="D14" s="49" t="s">
        <v>17</v>
      </c>
      <c r="E14" s="49" t="s">
        <v>69</v>
      </c>
      <c r="F14" s="49" t="s">
        <v>70</v>
      </c>
      <c r="G14" s="50">
        <v>1370</v>
      </c>
      <c r="H14" s="50">
        <v>80</v>
      </c>
      <c r="I14" s="50">
        <v>290</v>
      </c>
      <c r="J14" s="50">
        <v>243.6</v>
      </c>
      <c r="K14" s="50">
        <v>0</v>
      </c>
      <c r="L14" s="50">
        <v>50</v>
      </c>
      <c r="M14" s="50">
        <v>61</v>
      </c>
      <c r="N14" s="50">
        <v>60</v>
      </c>
      <c r="O14" s="50">
        <v>5</v>
      </c>
      <c r="P14" s="155">
        <v>105.02</v>
      </c>
      <c r="Q14" s="50">
        <v>0</v>
      </c>
      <c r="R14" s="50">
        <v>603</v>
      </c>
      <c r="S14" s="50">
        <v>10</v>
      </c>
      <c r="T14" s="50">
        <v>10</v>
      </c>
      <c r="U14" s="155">
        <v>4.8719999999999999</v>
      </c>
      <c r="V14" s="155">
        <v>73.08</v>
      </c>
      <c r="W14" s="50">
        <v>129</v>
      </c>
      <c r="X14" s="155">
        <v>3094.5719999999997</v>
      </c>
      <c r="Y14" s="155">
        <v>154.7286</v>
      </c>
      <c r="Z14" s="50">
        <v>400</v>
      </c>
      <c r="AA14" s="155">
        <v>3649.3005999999996</v>
      </c>
      <c r="AB14" s="50"/>
      <c r="AC14" s="50">
        <v>3500.0158000000001</v>
      </c>
      <c r="AD14" s="155">
        <v>149.28479999999945</v>
      </c>
    </row>
    <row r="15" spans="1:30" x14ac:dyDescent="0.25">
      <c r="A15" s="48">
        <v>11</v>
      </c>
      <c r="B15" s="49" t="s">
        <v>73</v>
      </c>
      <c r="C15" s="12" t="s">
        <v>18</v>
      </c>
      <c r="D15" s="49" t="s">
        <v>20</v>
      </c>
      <c r="E15" s="49" t="s">
        <v>69</v>
      </c>
      <c r="F15" s="49" t="s">
        <v>70</v>
      </c>
      <c r="G15" s="50">
        <v>1580</v>
      </c>
      <c r="H15" s="50">
        <v>80</v>
      </c>
      <c r="I15" s="50">
        <v>332</v>
      </c>
      <c r="J15" s="50">
        <v>278.88</v>
      </c>
      <c r="K15" s="50">
        <v>17</v>
      </c>
      <c r="L15" s="50">
        <v>50</v>
      </c>
      <c r="M15" s="50">
        <v>61</v>
      </c>
      <c r="N15" s="50">
        <v>60</v>
      </c>
      <c r="O15" s="50">
        <v>5</v>
      </c>
      <c r="P15" s="155">
        <v>45</v>
      </c>
      <c r="Q15" s="50">
        <v>0</v>
      </c>
      <c r="R15" s="50">
        <v>686</v>
      </c>
      <c r="S15" s="50">
        <v>10</v>
      </c>
      <c r="T15" s="50">
        <v>10</v>
      </c>
      <c r="U15" s="155">
        <v>5.5776000000000003</v>
      </c>
      <c r="V15" s="155">
        <v>83.664000000000001</v>
      </c>
      <c r="W15" s="50">
        <v>134</v>
      </c>
      <c r="X15" s="155">
        <v>3438.1216000000004</v>
      </c>
      <c r="Y15" s="155">
        <v>171.90608</v>
      </c>
      <c r="Z15" s="50">
        <v>400</v>
      </c>
      <c r="AA15" s="155">
        <v>4010.0276800000006</v>
      </c>
      <c r="AB15" s="50"/>
      <c r="AC15" s="50">
        <v>3860.7428799999998</v>
      </c>
      <c r="AD15" s="155">
        <v>149.28480000000081</v>
      </c>
    </row>
    <row r="16" spans="1:30" x14ac:dyDescent="0.25">
      <c r="A16" s="48">
        <v>12</v>
      </c>
      <c r="B16" s="12" t="s">
        <v>22</v>
      </c>
      <c r="C16" s="12" t="s">
        <v>21</v>
      </c>
      <c r="D16" s="49" t="s">
        <v>20</v>
      </c>
      <c r="E16" s="49" t="s">
        <v>69</v>
      </c>
      <c r="F16" s="49" t="s">
        <v>70</v>
      </c>
      <c r="G16" s="50">
        <v>1580</v>
      </c>
      <c r="H16" s="50">
        <v>80</v>
      </c>
      <c r="I16" s="50">
        <v>332</v>
      </c>
      <c r="J16" s="50">
        <v>278.88</v>
      </c>
      <c r="K16" s="50">
        <v>0</v>
      </c>
      <c r="L16" s="50">
        <v>50</v>
      </c>
      <c r="M16" s="50">
        <v>61</v>
      </c>
      <c r="N16" s="50">
        <v>60</v>
      </c>
      <c r="O16" s="50">
        <v>5</v>
      </c>
      <c r="P16" s="155">
        <v>222.59</v>
      </c>
      <c r="Q16" s="50">
        <v>0</v>
      </c>
      <c r="R16" s="50">
        <v>603</v>
      </c>
      <c r="S16" s="50">
        <v>10</v>
      </c>
      <c r="T16" s="50">
        <v>10</v>
      </c>
      <c r="U16" s="155">
        <v>5.5776000000000003</v>
      </c>
      <c r="V16" s="155">
        <v>83.664000000000001</v>
      </c>
      <c r="W16" s="50">
        <v>135</v>
      </c>
      <c r="X16" s="155">
        <v>3516.7116000000005</v>
      </c>
      <c r="Y16" s="155">
        <v>175.83558000000005</v>
      </c>
      <c r="Z16" s="50">
        <v>400</v>
      </c>
      <c r="AA16" s="155">
        <v>4092.5471800000005</v>
      </c>
      <c r="AB16" s="50"/>
      <c r="AC16" s="50">
        <v>3943.2623799999997</v>
      </c>
      <c r="AD16" s="155">
        <v>149.28480000000081</v>
      </c>
    </row>
    <row r="17" spans="1:30" x14ac:dyDescent="0.25">
      <c r="A17" s="48">
        <v>13</v>
      </c>
      <c r="B17" s="49" t="s">
        <v>8</v>
      </c>
      <c r="C17" s="12" t="s">
        <v>7</v>
      </c>
      <c r="D17" s="49" t="s">
        <v>6</v>
      </c>
      <c r="E17" s="49" t="s">
        <v>69</v>
      </c>
      <c r="F17" s="49" t="s">
        <v>70</v>
      </c>
      <c r="G17" s="50">
        <v>2220</v>
      </c>
      <c r="H17" s="50">
        <v>80</v>
      </c>
      <c r="I17" s="50">
        <v>460</v>
      </c>
      <c r="J17" s="50">
        <v>386.4</v>
      </c>
      <c r="K17" s="50">
        <v>0</v>
      </c>
      <c r="L17" s="50">
        <v>50</v>
      </c>
      <c r="M17" s="50">
        <v>61</v>
      </c>
      <c r="N17" s="50">
        <v>60</v>
      </c>
      <c r="O17" s="50">
        <v>5</v>
      </c>
      <c r="P17" s="155">
        <v>118.03</v>
      </c>
      <c r="Q17" s="50">
        <v>0</v>
      </c>
      <c r="R17" s="50">
        <v>686</v>
      </c>
      <c r="S17" s="50">
        <v>10</v>
      </c>
      <c r="T17" s="50">
        <v>10</v>
      </c>
      <c r="U17" s="155">
        <v>7.7279999999999998</v>
      </c>
      <c r="V17" s="155">
        <v>115.92</v>
      </c>
      <c r="W17" s="50">
        <v>148</v>
      </c>
      <c r="X17" s="155">
        <v>4418.0780000000004</v>
      </c>
      <c r="Y17" s="155">
        <v>220.90390000000002</v>
      </c>
      <c r="Z17" s="50">
        <v>400</v>
      </c>
      <c r="AA17" s="155">
        <v>5038.9819000000007</v>
      </c>
      <c r="AB17" s="50"/>
      <c r="AC17" s="50">
        <v>4889.6971000000003</v>
      </c>
      <c r="AD17" s="155">
        <v>149.28480000000036</v>
      </c>
    </row>
    <row r="18" spans="1:30" x14ac:dyDescent="0.25">
      <c r="A18" s="48">
        <v>14</v>
      </c>
      <c r="B18" s="49" t="s">
        <v>8</v>
      </c>
      <c r="C18" s="12" t="s">
        <v>7</v>
      </c>
      <c r="D18" s="49" t="s">
        <v>17</v>
      </c>
      <c r="E18" s="49" t="s">
        <v>69</v>
      </c>
      <c r="F18" s="49" t="s">
        <v>70</v>
      </c>
      <c r="G18" s="50">
        <v>1370</v>
      </c>
      <c r="H18" s="50">
        <v>80</v>
      </c>
      <c r="I18" s="50">
        <v>290</v>
      </c>
      <c r="J18" s="50">
        <v>243.6</v>
      </c>
      <c r="K18" s="50">
        <v>0</v>
      </c>
      <c r="L18" s="50">
        <v>50</v>
      </c>
      <c r="M18" s="50">
        <v>61</v>
      </c>
      <c r="N18" s="50">
        <v>60</v>
      </c>
      <c r="O18" s="50">
        <v>5</v>
      </c>
      <c r="P18" s="155">
        <v>105.91</v>
      </c>
      <c r="Q18" s="50">
        <v>0</v>
      </c>
      <c r="R18" s="50">
        <v>686</v>
      </c>
      <c r="S18" s="50">
        <v>10</v>
      </c>
      <c r="T18" s="50">
        <v>10</v>
      </c>
      <c r="U18" s="155">
        <v>4.8719999999999999</v>
      </c>
      <c r="V18" s="155">
        <v>73.08</v>
      </c>
      <c r="W18" s="50">
        <v>129</v>
      </c>
      <c r="X18" s="155">
        <v>3178.4619999999995</v>
      </c>
      <c r="Y18" s="155">
        <v>158.92309999999998</v>
      </c>
      <c r="Z18" s="50">
        <v>400</v>
      </c>
      <c r="AA18" s="155">
        <v>3737.3850999999995</v>
      </c>
      <c r="AB18" s="50"/>
      <c r="AC18" s="50">
        <v>3588.1003000000001</v>
      </c>
      <c r="AD18" s="155">
        <v>149.28479999999945</v>
      </c>
    </row>
    <row r="19" spans="1:30" x14ac:dyDescent="0.25">
      <c r="A19" s="48">
        <v>15</v>
      </c>
      <c r="B19" s="49" t="s">
        <v>16</v>
      </c>
      <c r="C19" s="12" t="s">
        <v>12</v>
      </c>
      <c r="D19" s="49" t="s">
        <v>11</v>
      </c>
      <c r="E19" s="49" t="s">
        <v>69</v>
      </c>
      <c r="F19" s="49" t="s">
        <v>70</v>
      </c>
      <c r="G19" s="50">
        <v>2710</v>
      </c>
      <c r="H19" s="50">
        <v>80</v>
      </c>
      <c r="I19" s="50">
        <v>558</v>
      </c>
      <c r="J19" s="50">
        <v>468.72</v>
      </c>
      <c r="K19" s="50">
        <v>0</v>
      </c>
      <c r="L19" s="50">
        <v>50</v>
      </c>
      <c r="M19" s="50">
        <v>61</v>
      </c>
      <c r="N19" s="50">
        <v>60</v>
      </c>
      <c r="O19" s="50">
        <v>5</v>
      </c>
      <c r="P19" s="155">
        <v>116.97</v>
      </c>
      <c r="Q19" s="50">
        <v>0</v>
      </c>
      <c r="R19" s="50">
        <v>686</v>
      </c>
      <c r="S19" s="50">
        <v>10</v>
      </c>
      <c r="T19" s="50">
        <v>10</v>
      </c>
      <c r="U19" s="155">
        <v>9.3744000000000014</v>
      </c>
      <c r="V19" s="155">
        <v>140.61600000000001</v>
      </c>
      <c r="W19" s="50">
        <v>137</v>
      </c>
      <c r="X19" s="155">
        <v>5102.6804000000002</v>
      </c>
      <c r="Y19" s="155">
        <v>255.13402000000002</v>
      </c>
      <c r="Z19" s="50">
        <v>400</v>
      </c>
      <c r="AA19" s="155">
        <v>5757.8144200000006</v>
      </c>
      <c r="AB19" s="50"/>
      <c r="AC19" s="50">
        <v>5608.5296199999993</v>
      </c>
      <c r="AD19" s="155">
        <v>149.28480000000127</v>
      </c>
    </row>
    <row r="20" spans="1:30" x14ac:dyDescent="0.25">
      <c r="A20" s="48">
        <v>16</v>
      </c>
      <c r="B20" s="49" t="s">
        <v>74</v>
      </c>
      <c r="C20" s="12" t="s">
        <v>12</v>
      </c>
      <c r="D20" s="49" t="s">
        <v>11</v>
      </c>
      <c r="E20" s="49" t="s">
        <v>69</v>
      </c>
      <c r="F20" s="49" t="s">
        <v>70</v>
      </c>
      <c r="G20" s="50">
        <v>2710</v>
      </c>
      <c r="H20" s="50">
        <v>80</v>
      </c>
      <c r="I20" s="50">
        <v>558</v>
      </c>
      <c r="J20" s="50">
        <v>468.72</v>
      </c>
      <c r="K20" s="50">
        <v>0</v>
      </c>
      <c r="L20" s="50">
        <v>50</v>
      </c>
      <c r="M20" s="50">
        <v>61</v>
      </c>
      <c r="N20" s="50">
        <v>60</v>
      </c>
      <c r="O20" s="50">
        <v>5</v>
      </c>
      <c r="P20" s="155">
        <v>45</v>
      </c>
      <c r="Q20" s="50">
        <v>0</v>
      </c>
      <c r="R20" s="50">
        <v>589</v>
      </c>
      <c r="S20" s="50">
        <v>10</v>
      </c>
      <c r="T20" s="50">
        <v>10</v>
      </c>
      <c r="U20" s="155">
        <v>9.3744000000000014</v>
      </c>
      <c r="V20" s="155">
        <v>140.61600000000001</v>
      </c>
      <c r="W20" s="50">
        <v>0</v>
      </c>
      <c r="X20" s="155">
        <v>4796.7103999999999</v>
      </c>
      <c r="Y20" s="155">
        <v>239.83552</v>
      </c>
      <c r="Z20" s="50">
        <v>400</v>
      </c>
      <c r="AA20" s="155">
        <v>5436.5459199999996</v>
      </c>
      <c r="AB20" s="50"/>
      <c r="AC20" s="50">
        <v>5287.2611200000001</v>
      </c>
      <c r="AD20" s="155">
        <v>149.28479999999945</v>
      </c>
    </row>
    <row r="21" spans="1:30" x14ac:dyDescent="0.25">
      <c r="A21" s="48">
        <v>17</v>
      </c>
      <c r="B21" s="49" t="s">
        <v>75</v>
      </c>
      <c r="C21" s="12" t="s">
        <v>23</v>
      </c>
      <c r="D21" s="49" t="s">
        <v>17</v>
      </c>
      <c r="E21" s="49" t="s">
        <v>69</v>
      </c>
      <c r="F21" s="49" t="s">
        <v>70</v>
      </c>
      <c r="G21" s="50">
        <v>1270</v>
      </c>
      <c r="H21" s="50">
        <v>80</v>
      </c>
      <c r="I21" s="50">
        <v>270</v>
      </c>
      <c r="J21" s="50">
        <v>226.8</v>
      </c>
      <c r="K21" s="50">
        <v>0</v>
      </c>
      <c r="L21" s="50">
        <v>50</v>
      </c>
      <c r="M21" s="50">
        <v>61</v>
      </c>
      <c r="N21" s="50">
        <v>0</v>
      </c>
      <c r="O21" s="50">
        <v>5</v>
      </c>
      <c r="P21" s="155">
        <v>173.02</v>
      </c>
      <c r="Q21" s="50">
        <v>170</v>
      </c>
      <c r="R21" s="50">
        <v>603</v>
      </c>
      <c r="S21" s="50">
        <v>10</v>
      </c>
      <c r="T21" s="50">
        <v>10</v>
      </c>
      <c r="U21" s="155">
        <v>4.5360000000000005</v>
      </c>
      <c r="V21" s="155">
        <v>68.040000000000006</v>
      </c>
      <c r="W21" s="50">
        <v>135</v>
      </c>
      <c r="X21" s="155">
        <v>3136.3960000000002</v>
      </c>
      <c r="Y21" s="155">
        <v>156.81980000000001</v>
      </c>
      <c r="Z21" s="50">
        <v>400</v>
      </c>
      <c r="AA21" s="155">
        <v>3693.2158000000004</v>
      </c>
      <c r="AB21" s="50"/>
      <c r="AC21" s="50">
        <v>3543.9309999999996</v>
      </c>
      <c r="AD21" s="155">
        <v>149.28480000000081</v>
      </c>
    </row>
    <row r="22" spans="1:30" x14ac:dyDescent="0.25">
      <c r="A22" s="48">
        <v>18</v>
      </c>
      <c r="B22" s="49" t="s">
        <v>75</v>
      </c>
      <c r="C22" s="12" t="s">
        <v>23</v>
      </c>
      <c r="D22" s="49" t="s">
        <v>17</v>
      </c>
      <c r="E22" s="49" t="s">
        <v>69</v>
      </c>
      <c r="F22" s="49" t="s">
        <v>70</v>
      </c>
      <c r="G22" s="50">
        <v>1370</v>
      </c>
      <c r="H22" s="50">
        <v>80</v>
      </c>
      <c r="I22" s="50">
        <v>290</v>
      </c>
      <c r="J22" s="50">
        <v>243.6</v>
      </c>
      <c r="K22" s="50">
        <v>0</v>
      </c>
      <c r="L22" s="50">
        <v>50</v>
      </c>
      <c r="M22" s="50">
        <v>61</v>
      </c>
      <c r="N22" s="50">
        <v>0</v>
      </c>
      <c r="O22" s="50">
        <v>5</v>
      </c>
      <c r="P22" s="155">
        <v>150.9</v>
      </c>
      <c r="Q22" s="50">
        <v>170</v>
      </c>
      <c r="R22" s="50">
        <v>686</v>
      </c>
      <c r="S22" s="50">
        <v>10</v>
      </c>
      <c r="T22" s="50">
        <v>10</v>
      </c>
      <c r="U22" s="155">
        <v>4.8719999999999999</v>
      </c>
      <c r="V22" s="155">
        <v>73.08</v>
      </c>
      <c r="W22" s="50">
        <v>148</v>
      </c>
      <c r="X22" s="155">
        <v>3352.4519999999998</v>
      </c>
      <c r="Y22" s="155">
        <v>167.62259999999998</v>
      </c>
      <c r="Z22" s="50">
        <v>400</v>
      </c>
      <c r="AA22" s="155">
        <v>3920.0745999999999</v>
      </c>
      <c r="AB22" s="50"/>
      <c r="AC22" s="50">
        <v>3770.7898</v>
      </c>
      <c r="AD22" s="155">
        <v>149.2847999999999</v>
      </c>
    </row>
    <row r="26" spans="1:30" ht="18.75" customHeight="1" x14ac:dyDescent="0.25">
      <c r="B26" s="124" t="s">
        <v>76</v>
      </c>
    </row>
    <row r="27" spans="1:30" s="17" customFormat="1" ht="89.25" x14ac:dyDescent="0.25">
      <c r="A27" s="37" t="s">
        <v>43</v>
      </c>
      <c r="B27" s="37" t="s">
        <v>44</v>
      </c>
      <c r="C27" s="37" t="s">
        <v>3</v>
      </c>
      <c r="D27" s="37" t="s">
        <v>77</v>
      </c>
      <c r="E27" s="37" t="s">
        <v>0</v>
      </c>
      <c r="F27" s="60" t="s">
        <v>45</v>
      </c>
      <c r="G27" s="60" t="s">
        <v>46</v>
      </c>
      <c r="H27" s="37" t="s">
        <v>47</v>
      </c>
      <c r="I27" s="38" t="s">
        <v>48</v>
      </c>
      <c r="J27" s="38" t="s">
        <v>49</v>
      </c>
      <c r="K27" s="38" t="s">
        <v>1</v>
      </c>
      <c r="L27" s="39" t="s">
        <v>50</v>
      </c>
      <c r="M27" s="39" t="s">
        <v>51</v>
      </c>
      <c r="N27" s="37" t="s">
        <v>52</v>
      </c>
      <c r="O27" s="37" t="s">
        <v>53</v>
      </c>
      <c r="P27" s="37" t="s">
        <v>54</v>
      </c>
      <c r="Q27" s="37" t="s">
        <v>55</v>
      </c>
      <c r="R27" s="37" t="s">
        <v>56</v>
      </c>
      <c r="S27" s="37" t="s">
        <v>57</v>
      </c>
      <c r="T27" s="37" t="s">
        <v>58</v>
      </c>
      <c r="U27" s="37" t="s">
        <v>59</v>
      </c>
      <c r="V27" s="37" t="s">
        <v>60</v>
      </c>
      <c r="W27" s="37" t="s">
        <v>61</v>
      </c>
      <c r="X27" s="37" t="s">
        <v>62</v>
      </c>
      <c r="Y27" s="37" t="s">
        <v>63</v>
      </c>
      <c r="Z27" s="40" t="s">
        <v>64</v>
      </c>
      <c r="AA27" s="37" t="s">
        <v>65</v>
      </c>
      <c r="AB27" s="37" t="s">
        <v>66</v>
      </c>
      <c r="AC27" s="39" t="s">
        <v>67</v>
      </c>
      <c r="AD27" s="44" t="s">
        <v>78</v>
      </c>
    </row>
    <row r="28" spans="1:30" ht="18" customHeight="1" x14ac:dyDescent="0.25">
      <c r="A28" s="11">
        <v>1</v>
      </c>
      <c r="B28" s="12" t="s">
        <v>15</v>
      </c>
      <c r="C28" s="25" t="s">
        <v>14</v>
      </c>
      <c r="D28" s="12" t="s">
        <v>79</v>
      </c>
      <c r="E28" s="12" t="s">
        <v>6</v>
      </c>
      <c r="F28" s="12" t="s">
        <v>69</v>
      </c>
      <c r="G28" s="50" t="s">
        <v>80</v>
      </c>
      <c r="H28" s="175">
        <v>2120</v>
      </c>
      <c r="I28" s="175">
        <v>80</v>
      </c>
      <c r="J28" s="175">
        <f>(H28+I28)*20%</f>
        <v>440</v>
      </c>
      <c r="K28" s="175">
        <f>H28+I28+J28</f>
        <v>2640</v>
      </c>
      <c r="L28" s="175">
        <f>K28*14/100</f>
        <v>369.6</v>
      </c>
      <c r="M28" s="175">
        <v>0</v>
      </c>
      <c r="N28" s="175">
        <v>50</v>
      </c>
      <c r="O28" s="175">
        <v>61</v>
      </c>
      <c r="P28" s="175">
        <v>60</v>
      </c>
      <c r="Q28" s="175">
        <v>5</v>
      </c>
      <c r="R28" s="176">
        <v>49.5</v>
      </c>
      <c r="S28" s="175">
        <v>100</v>
      </c>
      <c r="T28" s="175">
        <v>589</v>
      </c>
      <c r="U28" s="175">
        <v>10</v>
      </c>
      <c r="V28" s="175">
        <v>10</v>
      </c>
      <c r="W28" s="176">
        <f>L28*2/100</f>
        <v>7.3920000000000003</v>
      </c>
      <c r="X28" s="176">
        <f>L28*30/100</f>
        <v>110.88</v>
      </c>
      <c r="Y28" s="175">
        <v>0</v>
      </c>
      <c r="Z28" s="176">
        <f>SUM(K28:Y28)</f>
        <v>4062.3719999999998</v>
      </c>
      <c r="AA28" s="176">
        <f t="shared" ref="AA28:AA38" si="0">Z28*5/100</f>
        <v>203.11860000000001</v>
      </c>
      <c r="AB28" s="175">
        <v>400</v>
      </c>
      <c r="AC28" s="176">
        <f t="shared" ref="AC28:AC38" si="1">Z28+AA28+AB28</f>
        <v>4665.4906000000001</v>
      </c>
      <c r="AD28" s="175" t="s">
        <v>81</v>
      </c>
    </row>
    <row r="29" spans="1:30" ht="18" customHeight="1" x14ac:dyDescent="0.25">
      <c r="A29" s="11">
        <v>2</v>
      </c>
      <c r="B29" s="12" t="s">
        <v>71</v>
      </c>
      <c r="C29" s="25" t="s">
        <v>14</v>
      </c>
      <c r="D29" s="12" t="s">
        <v>82</v>
      </c>
      <c r="E29" s="12" t="s">
        <v>20</v>
      </c>
      <c r="F29" s="12" t="s">
        <v>69</v>
      </c>
      <c r="G29" s="50" t="s">
        <v>83</v>
      </c>
      <c r="H29" s="175">
        <v>1480</v>
      </c>
      <c r="I29" s="175">
        <v>80</v>
      </c>
      <c r="J29" s="175">
        <f t="shared" ref="J29:J31" si="2">(H29+I29)*20%</f>
        <v>312</v>
      </c>
      <c r="K29" s="175">
        <f t="shared" ref="K29:K46" si="3">H29+I29+J29</f>
        <v>1872</v>
      </c>
      <c r="L29" s="175">
        <f t="shared" ref="L29:L46" si="4">K29*14/100</f>
        <v>262.08</v>
      </c>
      <c r="M29" s="175">
        <v>0</v>
      </c>
      <c r="N29" s="175">
        <v>50</v>
      </c>
      <c r="O29" s="175">
        <v>61</v>
      </c>
      <c r="P29" s="175">
        <v>60</v>
      </c>
      <c r="Q29" s="175">
        <v>5</v>
      </c>
      <c r="R29" s="176">
        <v>49.5</v>
      </c>
      <c r="S29" s="175">
        <v>100</v>
      </c>
      <c r="T29" s="175">
        <v>686</v>
      </c>
      <c r="U29" s="175">
        <v>10</v>
      </c>
      <c r="V29" s="175">
        <v>10</v>
      </c>
      <c r="W29" s="176">
        <f t="shared" ref="W29:W38" si="5">L29*2/100</f>
        <v>5.2416</v>
      </c>
      <c r="X29" s="176">
        <f t="shared" ref="X29:X38" si="6">L29*30/100</f>
        <v>78.623999999999995</v>
      </c>
      <c r="Y29" s="175">
        <v>137</v>
      </c>
      <c r="Z29" s="176">
        <f t="shared" ref="Z29:Z46" si="7">SUM(K29:Y29)</f>
        <v>3386.4455999999996</v>
      </c>
      <c r="AA29" s="176">
        <f t="shared" si="0"/>
        <v>169.32227999999998</v>
      </c>
      <c r="AB29" s="175">
        <v>400</v>
      </c>
      <c r="AC29" s="176">
        <f t="shared" si="1"/>
        <v>3955.7678799999994</v>
      </c>
      <c r="AD29" s="175" t="s">
        <v>81</v>
      </c>
    </row>
    <row r="30" spans="1:30" ht="18" customHeight="1" x14ac:dyDescent="0.25">
      <c r="A30" s="11">
        <v>3</v>
      </c>
      <c r="B30" s="12" t="s">
        <v>72</v>
      </c>
      <c r="C30" s="25" t="s">
        <v>14</v>
      </c>
      <c r="D30" s="12" t="s">
        <v>84</v>
      </c>
      <c r="E30" s="12" t="s">
        <v>25</v>
      </c>
      <c r="F30" s="12" t="s">
        <v>69</v>
      </c>
      <c r="G30" s="50" t="s">
        <v>85</v>
      </c>
      <c r="H30" s="175">
        <v>3430</v>
      </c>
      <c r="I30" s="175">
        <v>80</v>
      </c>
      <c r="J30" s="175">
        <f t="shared" si="2"/>
        <v>702</v>
      </c>
      <c r="K30" s="175">
        <f t="shared" si="3"/>
        <v>4212</v>
      </c>
      <c r="L30" s="175">
        <f t="shared" si="4"/>
        <v>589.67999999999995</v>
      </c>
      <c r="M30" s="175">
        <v>0</v>
      </c>
      <c r="N30" s="175">
        <v>50</v>
      </c>
      <c r="O30" s="175">
        <v>61</v>
      </c>
      <c r="P30" s="175">
        <v>60</v>
      </c>
      <c r="Q30" s="175">
        <v>5</v>
      </c>
      <c r="R30" s="176">
        <v>87.09</v>
      </c>
      <c r="S30" s="175">
        <v>0</v>
      </c>
      <c r="T30" s="175">
        <v>686</v>
      </c>
      <c r="U30" s="175">
        <v>10</v>
      </c>
      <c r="V30" s="175">
        <v>10</v>
      </c>
      <c r="W30" s="176">
        <f t="shared" si="5"/>
        <v>11.7936</v>
      </c>
      <c r="X30" s="176">
        <f t="shared" si="6"/>
        <v>176.90399999999997</v>
      </c>
      <c r="Y30" s="175">
        <v>137</v>
      </c>
      <c r="Z30" s="176">
        <f t="shared" si="7"/>
        <v>6096.4675999999999</v>
      </c>
      <c r="AA30" s="176">
        <f t="shared" si="0"/>
        <v>304.82337999999999</v>
      </c>
      <c r="AB30" s="175">
        <v>400</v>
      </c>
      <c r="AC30" s="176">
        <f t="shared" si="1"/>
        <v>6801.2909799999998</v>
      </c>
      <c r="AD30" s="175" t="s">
        <v>81</v>
      </c>
    </row>
    <row r="31" spans="1:30" ht="18" customHeight="1" x14ac:dyDescent="0.25">
      <c r="A31" s="11">
        <v>4</v>
      </c>
      <c r="B31" s="12" t="s">
        <v>10</v>
      </c>
      <c r="C31" s="12" t="s">
        <v>9</v>
      </c>
      <c r="D31" s="12" t="s">
        <v>86</v>
      </c>
      <c r="E31" s="12" t="s">
        <v>11</v>
      </c>
      <c r="F31" s="12" t="s">
        <v>69</v>
      </c>
      <c r="G31" s="50" t="s">
        <v>87</v>
      </c>
      <c r="H31" s="175">
        <v>2610</v>
      </c>
      <c r="I31" s="175">
        <v>80</v>
      </c>
      <c r="J31" s="175">
        <f t="shared" si="2"/>
        <v>538</v>
      </c>
      <c r="K31" s="175">
        <f t="shared" si="3"/>
        <v>3228</v>
      </c>
      <c r="L31" s="175">
        <f t="shared" si="4"/>
        <v>451.92</v>
      </c>
      <c r="M31" s="175">
        <v>0</v>
      </c>
      <c r="N31" s="175">
        <v>50</v>
      </c>
      <c r="O31" s="175">
        <v>61</v>
      </c>
      <c r="P31" s="175">
        <v>60</v>
      </c>
      <c r="Q31" s="175">
        <v>5</v>
      </c>
      <c r="R31" s="176">
        <v>147.30000000000001</v>
      </c>
      <c r="S31" s="175">
        <v>0</v>
      </c>
      <c r="T31" s="175">
        <v>686</v>
      </c>
      <c r="U31" s="175">
        <v>10</v>
      </c>
      <c r="V31" s="175">
        <v>10</v>
      </c>
      <c r="W31" s="176">
        <f t="shared" si="5"/>
        <v>9.0384000000000011</v>
      </c>
      <c r="X31" s="176">
        <f t="shared" si="6"/>
        <v>135.57599999999999</v>
      </c>
      <c r="Y31" s="175">
        <v>137</v>
      </c>
      <c r="Z31" s="176">
        <f t="shared" si="7"/>
        <v>4990.8344000000006</v>
      </c>
      <c r="AA31" s="176">
        <f t="shared" si="0"/>
        <v>249.54172000000003</v>
      </c>
      <c r="AB31" s="175">
        <v>400</v>
      </c>
      <c r="AC31" s="176">
        <f t="shared" si="1"/>
        <v>5640.3761200000008</v>
      </c>
      <c r="AD31" s="175" t="s">
        <v>81</v>
      </c>
    </row>
    <row r="32" spans="1:30" ht="18" customHeight="1" x14ac:dyDescent="0.25">
      <c r="A32" s="11">
        <v>5</v>
      </c>
      <c r="B32" s="12" t="s">
        <v>10</v>
      </c>
      <c r="C32" s="12" t="s">
        <v>9</v>
      </c>
      <c r="D32" s="12" t="s">
        <v>79</v>
      </c>
      <c r="E32" s="12" t="s">
        <v>6</v>
      </c>
      <c r="F32" s="12" t="s">
        <v>69</v>
      </c>
      <c r="G32" s="50" t="s">
        <v>88</v>
      </c>
      <c r="H32" s="175">
        <v>2120</v>
      </c>
      <c r="I32" s="175">
        <v>80</v>
      </c>
      <c r="J32" s="175">
        <f>(H32+I32)*20%</f>
        <v>440</v>
      </c>
      <c r="K32" s="175">
        <f t="shared" si="3"/>
        <v>2640</v>
      </c>
      <c r="L32" s="175">
        <f t="shared" si="4"/>
        <v>369.6</v>
      </c>
      <c r="M32" s="175">
        <v>0</v>
      </c>
      <c r="N32" s="175">
        <v>50</v>
      </c>
      <c r="O32" s="175">
        <v>61</v>
      </c>
      <c r="P32" s="175">
        <v>60</v>
      </c>
      <c r="Q32" s="175">
        <v>5</v>
      </c>
      <c r="R32" s="176">
        <v>147.30000000000001</v>
      </c>
      <c r="S32" s="175">
        <v>0</v>
      </c>
      <c r="T32" s="175">
        <v>686</v>
      </c>
      <c r="U32" s="175">
        <v>10</v>
      </c>
      <c r="V32" s="175">
        <v>10</v>
      </c>
      <c r="W32" s="176">
        <f t="shared" si="5"/>
        <v>7.3920000000000003</v>
      </c>
      <c r="X32" s="176">
        <f t="shared" si="6"/>
        <v>110.88</v>
      </c>
      <c r="Y32" s="175">
        <v>137</v>
      </c>
      <c r="Z32" s="176">
        <f t="shared" si="7"/>
        <v>4294.1719999999996</v>
      </c>
      <c r="AA32" s="176">
        <f t="shared" si="0"/>
        <v>214.70859999999996</v>
      </c>
      <c r="AB32" s="175">
        <v>400</v>
      </c>
      <c r="AC32" s="176">
        <f t="shared" si="1"/>
        <v>4908.8805999999995</v>
      </c>
      <c r="AD32" s="175" t="s">
        <v>81</v>
      </c>
    </row>
    <row r="33" spans="1:30" ht="18" customHeight="1" x14ac:dyDescent="0.25">
      <c r="A33" s="11">
        <v>6</v>
      </c>
      <c r="B33" s="12" t="s">
        <v>28</v>
      </c>
      <c r="C33" s="12" t="s">
        <v>21</v>
      </c>
      <c r="D33" s="12" t="s">
        <v>84</v>
      </c>
      <c r="E33" s="12" t="s">
        <v>25</v>
      </c>
      <c r="F33" s="12" t="s">
        <v>69</v>
      </c>
      <c r="G33" s="50" t="s">
        <v>89</v>
      </c>
      <c r="H33" s="175">
        <v>3430</v>
      </c>
      <c r="I33" s="175">
        <v>80</v>
      </c>
      <c r="J33" s="175">
        <f t="shared" ref="J33:J38" si="8">(H33+I33)*20%</f>
        <v>702</v>
      </c>
      <c r="K33" s="175">
        <f t="shared" si="3"/>
        <v>4212</v>
      </c>
      <c r="L33" s="175">
        <f t="shared" si="4"/>
        <v>589.67999999999995</v>
      </c>
      <c r="M33" s="175">
        <v>0</v>
      </c>
      <c r="N33" s="175">
        <v>50</v>
      </c>
      <c r="O33" s="175">
        <v>61</v>
      </c>
      <c r="P33" s="175">
        <v>60</v>
      </c>
      <c r="Q33" s="175">
        <v>5</v>
      </c>
      <c r="R33" s="176">
        <v>105.69</v>
      </c>
      <c r="S33" s="175">
        <v>0</v>
      </c>
      <c r="T33" s="175">
        <v>686</v>
      </c>
      <c r="U33" s="175">
        <v>10</v>
      </c>
      <c r="V33" s="175">
        <v>10</v>
      </c>
      <c r="W33" s="176">
        <f t="shared" si="5"/>
        <v>11.7936</v>
      </c>
      <c r="X33" s="176">
        <f t="shared" si="6"/>
        <v>176.90399999999997</v>
      </c>
      <c r="Y33" s="175">
        <v>130.30000000000001</v>
      </c>
      <c r="Z33" s="176">
        <f t="shared" si="7"/>
        <v>6108.3675999999996</v>
      </c>
      <c r="AA33" s="176">
        <f t="shared" si="0"/>
        <v>305.41837999999996</v>
      </c>
      <c r="AB33" s="175">
        <v>400</v>
      </c>
      <c r="AC33" s="176">
        <f t="shared" si="1"/>
        <v>6813.7859799999997</v>
      </c>
      <c r="AD33" s="175" t="s">
        <v>81</v>
      </c>
    </row>
    <row r="34" spans="1:30" ht="18" customHeight="1" x14ac:dyDescent="0.25">
      <c r="A34" s="11">
        <v>7</v>
      </c>
      <c r="B34" s="12" t="s">
        <v>28</v>
      </c>
      <c r="C34" s="12" t="s">
        <v>21</v>
      </c>
      <c r="D34" s="12" t="s">
        <v>82</v>
      </c>
      <c r="E34" s="12" t="s">
        <v>20</v>
      </c>
      <c r="F34" s="12" t="s">
        <v>69</v>
      </c>
      <c r="G34" s="50" t="s">
        <v>90</v>
      </c>
      <c r="H34" s="175">
        <v>1480</v>
      </c>
      <c r="I34" s="175">
        <v>80</v>
      </c>
      <c r="J34" s="175">
        <f t="shared" si="8"/>
        <v>312</v>
      </c>
      <c r="K34" s="175">
        <f t="shared" si="3"/>
        <v>1872</v>
      </c>
      <c r="L34" s="175">
        <f t="shared" si="4"/>
        <v>262.08</v>
      </c>
      <c r="M34" s="175">
        <v>17</v>
      </c>
      <c r="N34" s="175">
        <v>50</v>
      </c>
      <c r="O34" s="175">
        <v>61</v>
      </c>
      <c r="P34" s="175">
        <v>60</v>
      </c>
      <c r="Q34" s="175">
        <v>5</v>
      </c>
      <c r="R34" s="176">
        <v>90</v>
      </c>
      <c r="S34" s="175">
        <v>100</v>
      </c>
      <c r="T34" s="175">
        <v>686</v>
      </c>
      <c r="U34" s="175">
        <v>10</v>
      </c>
      <c r="V34" s="175">
        <v>10</v>
      </c>
      <c r="W34" s="176">
        <f t="shared" si="5"/>
        <v>5.2416</v>
      </c>
      <c r="X34" s="176">
        <f t="shared" si="6"/>
        <v>78.623999999999995</v>
      </c>
      <c r="Y34" s="175">
        <v>130.30000000000001</v>
      </c>
      <c r="Z34" s="176">
        <f t="shared" si="7"/>
        <v>3437.2455999999997</v>
      </c>
      <c r="AA34" s="176">
        <f t="shared" si="0"/>
        <v>171.86228</v>
      </c>
      <c r="AB34" s="175">
        <v>400</v>
      </c>
      <c r="AC34" s="176">
        <f t="shared" si="1"/>
        <v>4009.1078799999996</v>
      </c>
      <c r="AD34" s="175" t="s">
        <v>81</v>
      </c>
    </row>
    <row r="35" spans="1:30" ht="18" customHeight="1" x14ac:dyDescent="0.25">
      <c r="A35" s="11">
        <v>8</v>
      </c>
      <c r="B35" s="12" t="s">
        <v>28</v>
      </c>
      <c r="C35" s="12" t="s">
        <v>21</v>
      </c>
      <c r="D35" s="12" t="s">
        <v>91</v>
      </c>
      <c r="E35" s="12" t="s">
        <v>17</v>
      </c>
      <c r="F35" s="12" t="s">
        <v>69</v>
      </c>
      <c r="G35" s="50" t="s">
        <v>92</v>
      </c>
      <c r="H35" s="175">
        <v>1270</v>
      </c>
      <c r="I35" s="175">
        <v>80</v>
      </c>
      <c r="J35" s="175">
        <f t="shared" si="8"/>
        <v>270</v>
      </c>
      <c r="K35" s="175">
        <f t="shared" si="3"/>
        <v>1620</v>
      </c>
      <c r="L35" s="175">
        <f t="shared" si="4"/>
        <v>226.8</v>
      </c>
      <c r="M35" s="175">
        <v>17</v>
      </c>
      <c r="N35" s="175">
        <v>50</v>
      </c>
      <c r="O35" s="175">
        <v>61</v>
      </c>
      <c r="P35" s="175">
        <v>60</v>
      </c>
      <c r="Q35" s="175">
        <v>5</v>
      </c>
      <c r="R35" s="176">
        <v>90</v>
      </c>
      <c r="S35" s="175">
        <v>100</v>
      </c>
      <c r="T35" s="175">
        <v>686</v>
      </c>
      <c r="U35" s="175">
        <v>10</v>
      </c>
      <c r="V35" s="175">
        <v>10</v>
      </c>
      <c r="W35" s="176">
        <f t="shared" si="5"/>
        <v>4.5360000000000005</v>
      </c>
      <c r="X35" s="176">
        <f t="shared" si="6"/>
        <v>68.040000000000006</v>
      </c>
      <c r="Y35" s="175">
        <v>134</v>
      </c>
      <c r="Z35" s="176">
        <f t="shared" si="7"/>
        <v>3142.3760000000002</v>
      </c>
      <c r="AA35" s="176">
        <f t="shared" si="0"/>
        <v>157.11880000000002</v>
      </c>
      <c r="AB35" s="175">
        <v>400</v>
      </c>
      <c r="AC35" s="176">
        <f t="shared" si="1"/>
        <v>3699.4948000000004</v>
      </c>
      <c r="AD35" s="175" t="s">
        <v>81</v>
      </c>
    </row>
    <row r="36" spans="1:30" ht="18" customHeight="1" x14ac:dyDescent="0.25">
      <c r="A36" s="11">
        <v>9</v>
      </c>
      <c r="B36" s="12" t="s">
        <v>28</v>
      </c>
      <c r="C36" s="12" t="s">
        <v>21</v>
      </c>
      <c r="D36" s="12" t="s">
        <v>93</v>
      </c>
      <c r="E36" s="12" t="s">
        <v>30</v>
      </c>
      <c r="F36" s="12" t="s">
        <v>69</v>
      </c>
      <c r="G36" s="50" t="s">
        <v>94</v>
      </c>
      <c r="H36" s="175">
        <v>1300</v>
      </c>
      <c r="I36" s="175">
        <v>80</v>
      </c>
      <c r="J36" s="175">
        <f t="shared" si="8"/>
        <v>276</v>
      </c>
      <c r="K36" s="175">
        <f t="shared" si="3"/>
        <v>1656</v>
      </c>
      <c r="L36" s="175">
        <f t="shared" si="4"/>
        <v>231.84</v>
      </c>
      <c r="M36" s="175">
        <v>17</v>
      </c>
      <c r="N36" s="175">
        <v>50</v>
      </c>
      <c r="O36" s="175">
        <v>61</v>
      </c>
      <c r="P36" s="175">
        <v>60</v>
      </c>
      <c r="Q36" s="175">
        <v>5</v>
      </c>
      <c r="R36" s="176">
        <v>90</v>
      </c>
      <c r="S36" s="137">
        <v>275</v>
      </c>
      <c r="T36" s="175">
        <v>686</v>
      </c>
      <c r="U36" s="175">
        <v>10</v>
      </c>
      <c r="V36" s="175">
        <v>10</v>
      </c>
      <c r="W36" s="176">
        <f t="shared" si="5"/>
        <v>4.6368</v>
      </c>
      <c r="X36" s="176">
        <f t="shared" si="6"/>
        <v>69.551999999999992</v>
      </c>
      <c r="Y36" s="175">
        <v>148</v>
      </c>
      <c r="Z36" s="176">
        <f t="shared" si="7"/>
        <v>3374.0288000000005</v>
      </c>
      <c r="AA36" s="176">
        <f t="shared" si="0"/>
        <v>168.70144000000005</v>
      </c>
      <c r="AB36" s="175">
        <v>400</v>
      </c>
      <c r="AC36" s="176">
        <f t="shared" si="1"/>
        <v>3942.7302400000008</v>
      </c>
      <c r="AD36" s="175" t="s">
        <v>81</v>
      </c>
    </row>
    <row r="37" spans="1:30" ht="18" customHeight="1" x14ac:dyDescent="0.25">
      <c r="A37" s="11">
        <v>10</v>
      </c>
      <c r="B37" s="12" t="s">
        <v>19</v>
      </c>
      <c r="C37" s="12" t="s">
        <v>18</v>
      </c>
      <c r="D37" s="12" t="s">
        <v>91</v>
      </c>
      <c r="E37" s="12" t="s">
        <v>17</v>
      </c>
      <c r="F37" s="12" t="s">
        <v>69</v>
      </c>
      <c r="G37" s="50" t="s">
        <v>95</v>
      </c>
      <c r="H37" s="175">
        <v>1170</v>
      </c>
      <c r="I37" s="175">
        <v>80</v>
      </c>
      <c r="J37" s="175">
        <f t="shared" si="8"/>
        <v>250</v>
      </c>
      <c r="K37" s="175">
        <f t="shared" si="3"/>
        <v>1500</v>
      </c>
      <c r="L37" s="175">
        <f t="shared" si="4"/>
        <v>210</v>
      </c>
      <c r="M37" s="175">
        <v>0</v>
      </c>
      <c r="N37" s="175">
        <v>50</v>
      </c>
      <c r="O37" s="175">
        <v>61</v>
      </c>
      <c r="P37" s="175">
        <v>60</v>
      </c>
      <c r="Q37" s="175">
        <v>5</v>
      </c>
      <c r="R37" s="176">
        <v>112.49</v>
      </c>
      <c r="S37" s="175">
        <v>0</v>
      </c>
      <c r="T37" s="175">
        <v>603</v>
      </c>
      <c r="U37" s="175">
        <v>10</v>
      </c>
      <c r="V37" s="175">
        <v>10</v>
      </c>
      <c r="W37" s="176">
        <f t="shared" si="5"/>
        <v>4.2</v>
      </c>
      <c r="X37" s="176">
        <f t="shared" si="6"/>
        <v>63</v>
      </c>
      <c r="Y37" s="175">
        <v>135</v>
      </c>
      <c r="Z37" s="176">
        <f t="shared" si="7"/>
        <v>2823.6899999999996</v>
      </c>
      <c r="AA37" s="176">
        <f t="shared" si="0"/>
        <v>141.18449999999996</v>
      </c>
      <c r="AB37" s="175">
        <v>400</v>
      </c>
      <c r="AC37" s="176">
        <f t="shared" si="1"/>
        <v>3364.8744999999994</v>
      </c>
      <c r="AD37" s="175" t="s">
        <v>81</v>
      </c>
    </row>
    <row r="38" spans="1:30" ht="18" customHeight="1" x14ac:dyDescent="0.25">
      <c r="A38" s="11">
        <v>11</v>
      </c>
      <c r="B38" s="12" t="s">
        <v>19</v>
      </c>
      <c r="C38" s="12" t="s">
        <v>18</v>
      </c>
      <c r="D38" s="12" t="s">
        <v>91</v>
      </c>
      <c r="E38" s="12" t="s">
        <v>17</v>
      </c>
      <c r="F38" s="12" t="s">
        <v>69</v>
      </c>
      <c r="G38" s="50" t="s">
        <v>96</v>
      </c>
      <c r="H38" s="175">
        <v>1270</v>
      </c>
      <c r="I38" s="175">
        <v>80</v>
      </c>
      <c r="J38" s="175">
        <f t="shared" si="8"/>
        <v>270</v>
      </c>
      <c r="K38" s="175">
        <f t="shared" si="3"/>
        <v>1620</v>
      </c>
      <c r="L38" s="175">
        <f t="shared" si="4"/>
        <v>226.8</v>
      </c>
      <c r="M38" s="175">
        <v>0</v>
      </c>
      <c r="N38" s="175">
        <v>50</v>
      </c>
      <c r="O38" s="175">
        <v>61</v>
      </c>
      <c r="P38" s="175">
        <v>60</v>
      </c>
      <c r="Q38" s="175">
        <v>5</v>
      </c>
      <c r="R38" s="176">
        <v>105.02</v>
      </c>
      <c r="S38" s="175">
        <v>0</v>
      </c>
      <c r="T38" s="175">
        <v>603</v>
      </c>
      <c r="U38" s="175">
        <v>10</v>
      </c>
      <c r="V38" s="175">
        <v>10</v>
      </c>
      <c r="W38" s="176">
        <f t="shared" si="5"/>
        <v>4.5360000000000005</v>
      </c>
      <c r="X38" s="176">
        <f t="shared" si="6"/>
        <v>68.040000000000006</v>
      </c>
      <c r="Y38" s="175">
        <v>129</v>
      </c>
      <c r="Z38" s="176">
        <f t="shared" si="7"/>
        <v>2952.3960000000002</v>
      </c>
      <c r="AA38" s="176">
        <f t="shared" si="0"/>
        <v>147.61980000000003</v>
      </c>
      <c r="AB38" s="175">
        <v>400</v>
      </c>
      <c r="AC38" s="176">
        <f t="shared" si="1"/>
        <v>3500.0158000000001</v>
      </c>
      <c r="AD38" s="175" t="s">
        <v>81</v>
      </c>
    </row>
    <row r="39" spans="1:30" ht="18" customHeight="1" x14ac:dyDescent="0.25">
      <c r="A39" s="11">
        <v>12</v>
      </c>
      <c r="B39" s="12" t="s">
        <v>73</v>
      </c>
      <c r="C39" s="12" t="s">
        <v>18</v>
      </c>
      <c r="D39" s="12" t="s">
        <v>82</v>
      </c>
      <c r="E39" s="12" t="s">
        <v>20</v>
      </c>
      <c r="F39" s="12" t="s">
        <v>69</v>
      </c>
      <c r="G39" s="50" t="s">
        <v>97</v>
      </c>
      <c r="H39" s="175">
        <v>1480</v>
      </c>
      <c r="I39" s="175">
        <v>80</v>
      </c>
      <c r="J39" s="175">
        <v>312</v>
      </c>
      <c r="K39" s="175">
        <f t="shared" si="3"/>
        <v>1872</v>
      </c>
      <c r="L39" s="175">
        <f t="shared" si="4"/>
        <v>262.08</v>
      </c>
      <c r="M39" s="175">
        <v>17</v>
      </c>
      <c r="N39" s="175">
        <v>50</v>
      </c>
      <c r="O39" s="175">
        <v>61</v>
      </c>
      <c r="P39" s="175">
        <v>60</v>
      </c>
      <c r="Q39" s="175">
        <v>5</v>
      </c>
      <c r="R39" s="176">
        <v>45</v>
      </c>
      <c r="S39" s="175">
        <v>0</v>
      </c>
      <c r="T39" s="175">
        <v>686</v>
      </c>
      <c r="U39" s="175">
        <v>10</v>
      </c>
      <c r="V39" s="175">
        <v>10</v>
      </c>
      <c r="W39" s="176">
        <f>L39*2/100</f>
        <v>5.2416</v>
      </c>
      <c r="X39" s="176">
        <f>L39*30/100</f>
        <v>78.623999999999995</v>
      </c>
      <c r="Y39" s="175">
        <v>134</v>
      </c>
      <c r="Z39" s="176">
        <f t="shared" si="7"/>
        <v>3295.9455999999996</v>
      </c>
      <c r="AA39" s="176">
        <f>Z39*5/100</f>
        <v>164.79728</v>
      </c>
      <c r="AB39" s="175">
        <v>400</v>
      </c>
      <c r="AC39" s="176">
        <f>Z39+AA39+AB39</f>
        <v>3860.7428799999998</v>
      </c>
      <c r="AD39" s="175" t="s">
        <v>81</v>
      </c>
    </row>
    <row r="40" spans="1:30" s="17" customFormat="1" x14ac:dyDescent="0.25">
      <c r="A40" s="11">
        <v>13</v>
      </c>
      <c r="B40" s="12" t="s">
        <v>22</v>
      </c>
      <c r="C40" s="12" t="s">
        <v>21</v>
      </c>
      <c r="D40" s="12" t="s">
        <v>82</v>
      </c>
      <c r="E40" s="12" t="s">
        <v>20</v>
      </c>
      <c r="F40" s="12" t="s">
        <v>69</v>
      </c>
      <c r="G40" s="50" t="s">
        <v>98</v>
      </c>
      <c r="H40" s="175">
        <v>1480</v>
      </c>
      <c r="I40" s="175">
        <v>80</v>
      </c>
      <c r="J40" s="175">
        <v>312</v>
      </c>
      <c r="K40" s="175">
        <f t="shared" si="3"/>
        <v>1872</v>
      </c>
      <c r="L40" s="175">
        <f t="shared" si="4"/>
        <v>262.08</v>
      </c>
      <c r="M40" s="175">
        <v>0</v>
      </c>
      <c r="N40" s="175">
        <v>50</v>
      </c>
      <c r="O40" s="175">
        <v>61</v>
      </c>
      <c r="P40" s="175">
        <v>60</v>
      </c>
      <c r="Q40" s="175">
        <v>5</v>
      </c>
      <c r="R40" s="176">
        <v>222.59</v>
      </c>
      <c r="S40" s="175">
        <v>0</v>
      </c>
      <c r="T40" s="175">
        <v>603</v>
      </c>
      <c r="U40" s="175">
        <v>10</v>
      </c>
      <c r="V40" s="175">
        <v>10</v>
      </c>
      <c r="W40" s="176">
        <f>L40*2/100</f>
        <v>5.2416</v>
      </c>
      <c r="X40" s="176">
        <f>L40*30/100</f>
        <v>78.623999999999995</v>
      </c>
      <c r="Y40" s="175">
        <v>135</v>
      </c>
      <c r="Z40" s="176">
        <f t="shared" si="7"/>
        <v>3374.5355999999997</v>
      </c>
      <c r="AA40" s="176">
        <f>Z40*5/100</f>
        <v>168.72677999999999</v>
      </c>
      <c r="AB40" s="175">
        <v>400</v>
      </c>
      <c r="AC40" s="176">
        <f>Z40+AA40+AB40</f>
        <v>3943.2623799999997</v>
      </c>
      <c r="AD40" s="175" t="s">
        <v>81</v>
      </c>
    </row>
    <row r="41" spans="1:30" ht="18" customHeight="1" x14ac:dyDescent="0.25">
      <c r="A41" s="11">
        <v>14</v>
      </c>
      <c r="B41" s="12" t="s">
        <v>8</v>
      </c>
      <c r="C41" s="12" t="s">
        <v>7</v>
      </c>
      <c r="D41" s="12" t="s">
        <v>79</v>
      </c>
      <c r="E41" s="12" t="s">
        <v>6</v>
      </c>
      <c r="F41" s="12" t="s">
        <v>69</v>
      </c>
      <c r="G41" s="50" t="s">
        <v>89</v>
      </c>
      <c r="H41" s="175">
        <v>2120</v>
      </c>
      <c r="I41" s="175">
        <v>80</v>
      </c>
      <c r="J41" s="175">
        <v>440</v>
      </c>
      <c r="K41" s="175">
        <f t="shared" si="3"/>
        <v>2640</v>
      </c>
      <c r="L41" s="175">
        <f t="shared" si="4"/>
        <v>369.6</v>
      </c>
      <c r="M41" s="175">
        <v>0</v>
      </c>
      <c r="N41" s="175">
        <v>50</v>
      </c>
      <c r="O41" s="175">
        <v>61</v>
      </c>
      <c r="P41" s="175">
        <v>60</v>
      </c>
      <c r="Q41" s="175">
        <v>5</v>
      </c>
      <c r="R41" s="176">
        <v>118.03</v>
      </c>
      <c r="S41" s="175">
        <v>0</v>
      </c>
      <c r="T41" s="175">
        <v>686</v>
      </c>
      <c r="U41" s="175">
        <v>10</v>
      </c>
      <c r="V41" s="175">
        <v>10</v>
      </c>
      <c r="W41" s="176">
        <f>L41*2/100</f>
        <v>7.3920000000000003</v>
      </c>
      <c r="X41" s="176">
        <f>L41*30/100</f>
        <v>110.88</v>
      </c>
      <c r="Y41" s="175">
        <v>148</v>
      </c>
      <c r="Z41" s="176">
        <f t="shared" si="7"/>
        <v>4275.902</v>
      </c>
      <c r="AA41" s="176">
        <f>Z41*5/100</f>
        <v>213.79510000000002</v>
      </c>
      <c r="AB41" s="175">
        <v>400</v>
      </c>
      <c r="AC41" s="176">
        <f>Z41+AA41+AB41</f>
        <v>4889.6971000000003</v>
      </c>
      <c r="AD41" s="175" t="s">
        <v>81</v>
      </c>
    </row>
    <row r="42" spans="1:30" s="17" customFormat="1" x14ac:dyDescent="0.25">
      <c r="A42" s="11">
        <v>15</v>
      </c>
      <c r="B42" s="12" t="s">
        <v>8</v>
      </c>
      <c r="C42" s="12" t="s">
        <v>7</v>
      </c>
      <c r="D42" s="12" t="s">
        <v>91</v>
      </c>
      <c r="E42" s="12" t="s">
        <v>17</v>
      </c>
      <c r="F42" s="12" t="s">
        <v>69</v>
      </c>
      <c r="G42" s="50" t="s">
        <v>99</v>
      </c>
      <c r="H42" s="175">
        <v>1270</v>
      </c>
      <c r="I42" s="175">
        <v>80</v>
      </c>
      <c r="J42" s="175">
        <f t="shared" ref="J42" si="9">(H42+I42)*20%</f>
        <v>270</v>
      </c>
      <c r="K42" s="175">
        <f t="shared" si="3"/>
        <v>1620</v>
      </c>
      <c r="L42" s="175">
        <f t="shared" si="4"/>
        <v>226.8</v>
      </c>
      <c r="M42" s="175">
        <v>0</v>
      </c>
      <c r="N42" s="175">
        <v>50</v>
      </c>
      <c r="O42" s="175">
        <v>61</v>
      </c>
      <c r="P42" s="175">
        <v>60</v>
      </c>
      <c r="Q42" s="175">
        <v>5</v>
      </c>
      <c r="R42" s="176">
        <v>105.91</v>
      </c>
      <c r="S42" s="175">
        <v>0</v>
      </c>
      <c r="T42" s="175">
        <v>686</v>
      </c>
      <c r="U42" s="175">
        <v>10</v>
      </c>
      <c r="V42" s="175">
        <v>10</v>
      </c>
      <c r="W42" s="176">
        <f t="shared" ref="W42" si="10">L42*2/100</f>
        <v>4.5360000000000005</v>
      </c>
      <c r="X42" s="176">
        <f t="shared" ref="X42:X43" si="11">L42*30/100</f>
        <v>68.040000000000006</v>
      </c>
      <c r="Y42" s="175">
        <v>129</v>
      </c>
      <c r="Z42" s="176">
        <f t="shared" si="7"/>
        <v>3036.2860000000001</v>
      </c>
      <c r="AA42" s="176">
        <f t="shared" ref="AA42" si="12">Z42*5/100</f>
        <v>151.8143</v>
      </c>
      <c r="AB42" s="175">
        <v>400</v>
      </c>
      <c r="AC42" s="176">
        <f t="shared" ref="AC42" si="13">Z42+AA42+AB42</f>
        <v>3588.1003000000001</v>
      </c>
      <c r="AD42" s="175" t="s">
        <v>81</v>
      </c>
    </row>
    <row r="43" spans="1:30" ht="18" customHeight="1" x14ac:dyDescent="0.25">
      <c r="A43" s="11">
        <v>16</v>
      </c>
      <c r="B43" s="12" t="s">
        <v>16</v>
      </c>
      <c r="C43" s="12" t="s">
        <v>12</v>
      </c>
      <c r="D43" s="12" t="s">
        <v>86</v>
      </c>
      <c r="E43" s="12" t="s">
        <v>11</v>
      </c>
      <c r="F43" s="12" t="s">
        <v>69</v>
      </c>
      <c r="G43" s="50" t="s">
        <v>100</v>
      </c>
      <c r="H43" s="175">
        <v>2610</v>
      </c>
      <c r="I43" s="175">
        <v>80</v>
      </c>
      <c r="J43" s="175">
        <v>538</v>
      </c>
      <c r="K43" s="175">
        <f t="shared" si="3"/>
        <v>3228</v>
      </c>
      <c r="L43" s="175">
        <f t="shared" si="4"/>
        <v>451.92</v>
      </c>
      <c r="M43" s="175">
        <v>0</v>
      </c>
      <c r="N43" s="175">
        <v>50</v>
      </c>
      <c r="O43" s="175">
        <v>61</v>
      </c>
      <c r="P43" s="175">
        <v>60</v>
      </c>
      <c r="Q43" s="175">
        <v>5</v>
      </c>
      <c r="R43" s="176">
        <v>116.97</v>
      </c>
      <c r="S43" s="175">
        <v>0</v>
      </c>
      <c r="T43" s="175">
        <v>686</v>
      </c>
      <c r="U43" s="175">
        <v>10</v>
      </c>
      <c r="V43" s="175">
        <v>10</v>
      </c>
      <c r="W43" s="176">
        <f>L43*2/100</f>
        <v>9.0384000000000011</v>
      </c>
      <c r="X43" s="176">
        <f t="shared" si="11"/>
        <v>135.57599999999999</v>
      </c>
      <c r="Y43" s="175">
        <v>137</v>
      </c>
      <c r="Z43" s="176">
        <f t="shared" si="7"/>
        <v>4960.5043999999998</v>
      </c>
      <c r="AA43" s="176">
        <f>Z43*5/100</f>
        <v>248.02521999999996</v>
      </c>
      <c r="AB43" s="175">
        <v>400</v>
      </c>
      <c r="AC43" s="176">
        <f>Z43+AA43+AB43</f>
        <v>5608.5296199999993</v>
      </c>
      <c r="AD43" s="175" t="s">
        <v>81</v>
      </c>
    </row>
    <row r="44" spans="1:30" ht="18" customHeight="1" x14ac:dyDescent="0.25">
      <c r="A44" s="11">
        <v>17</v>
      </c>
      <c r="B44" s="12" t="s">
        <v>74</v>
      </c>
      <c r="C44" s="12" t="s">
        <v>12</v>
      </c>
      <c r="D44" s="12" t="s">
        <v>86</v>
      </c>
      <c r="E44" s="12" t="s">
        <v>11</v>
      </c>
      <c r="F44" s="12" t="s">
        <v>69</v>
      </c>
      <c r="G44" s="50" t="s">
        <v>101</v>
      </c>
      <c r="H44" s="175">
        <v>2610</v>
      </c>
      <c r="I44" s="175">
        <v>80</v>
      </c>
      <c r="J44" s="175">
        <v>538</v>
      </c>
      <c r="K44" s="175">
        <f t="shared" si="3"/>
        <v>3228</v>
      </c>
      <c r="L44" s="175">
        <f t="shared" si="4"/>
        <v>451.92</v>
      </c>
      <c r="M44" s="175">
        <v>0</v>
      </c>
      <c r="N44" s="175">
        <v>50</v>
      </c>
      <c r="O44" s="175">
        <v>61</v>
      </c>
      <c r="P44" s="175">
        <v>60</v>
      </c>
      <c r="Q44" s="175">
        <v>5</v>
      </c>
      <c r="R44" s="176">
        <v>45</v>
      </c>
      <c r="S44" s="175">
        <v>0</v>
      </c>
      <c r="T44" s="175">
        <v>589</v>
      </c>
      <c r="U44" s="175">
        <v>10</v>
      </c>
      <c r="V44" s="175">
        <v>10</v>
      </c>
      <c r="W44" s="176">
        <f>L44*2/100</f>
        <v>9.0384000000000011</v>
      </c>
      <c r="X44" s="176">
        <f>L44*30/100</f>
        <v>135.57599999999999</v>
      </c>
      <c r="Y44" s="175">
        <v>0</v>
      </c>
      <c r="Z44" s="176">
        <f t="shared" si="7"/>
        <v>4654.5344000000005</v>
      </c>
      <c r="AA44" s="176">
        <f>Z44*5/100</f>
        <v>232.72672000000003</v>
      </c>
      <c r="AB44" s="175">
        <v>400</v>
      </c>
      <c r="AC44" s="176">
        <f t="shared" ref="AC44:AC45" si="14">Z44+AA44+AB44</f>
        <v>5287.2611200000001</v>
      </c>
      <c r="AD44" s="175" t="s">
        <v>81</v>
      </c>
    </row>
    <row r="45" spans="1:30" s="17" customFormat="1" x14ac:dyDescent="0.25">
      <c r="A45" s="11">
        <v>18</v>
      </c>
      <c r="B45" s="12" t="s">
        <v>75</v>
      </c>
      <c r="C45" s="12" t="s">
        <v>23</v>
      </c>
      <c r="D45" s="12" t="s">
        <v>91</v>
      </c>
      <c r="E45" s="12" t="s">
        <v>17</v>
      </c>
      <c r="F45" s="12" t="s">
        <v>69</v>
      </c>
      <c r="G45" s="50" t="s">
        <v>102</v>
      </c>
      <c r="H45" s="175">
        <v>1170</v>
      </c>
      <c r="I45" s="175">
        <v>80</v>
      </c>
      <c r="J45" s="175">
        <f t="shared" ref="J45" si="15">(H45+I45)*20%</f>
        <v>250</v>
      </c>
      <c r="K45" s="175">
        <f t="shared" si="3"/>
        <v>1500</v>
      </c>
      <c r="L45" s="175">
        <f t="shared" si="4"/>
        <v>210</v>
      </c>
      <c r="M45" s="175">
        <v>0</v>
      </c>
      <c r="N45" s="175">
        <v>50</v>
      </c>
      <c r="O45" s="175">
        <v>61</v>
      </c>
      <c r="P45" s="175">
        <v>0</v>
      </c>
      <c r="Q45" s="175">
        <v>5</v>
      </c>
      <c r="R45" s="176">
        <v>173.02</v>
      </c>
      <c r="S45" s="175">
        <v>170</v>
      </c>
      <c r="T45" s="175">
        <v>603</v>
      </c>
      <c r="U45" s="175">
        <v>10</v>
      </c>
      <c r="V45" s="175">
        <v>10</v>
      </c>
      <c r="W45" s="176">
        <f t="shared" ref="W45" si="16">L45*2/100</f>
        <v>4.2</v>
      </c>
      <c r="X45" s="176">
        <f t="shared" ref="X45:X46" si="17">L45*30/100</f>
        <v>63</v>
      </c>
      <c r="Y45" s="175">
        <v>135</v>
      </c>
      <c r="Z45" s="176">
        <f t="shared" si="7"/>
        <v>2994.22</v>
      </c>
      <c r="AA45" s="176">
        <f t="shared" ref="AA45" si="18">Z45*5/100</f>
        <v>149.71099999999998</v>
      </c>
      <c r="AB45" s="175">
        <v>400</v>
      </c>
      <c r="AC45" s="176">
        <f t="shared" si="14"/>
        <v>3543.9309999999996</v>
      </c>
      <c r="AD45" s="175" t="s">
        <v>81</v>
      </c>
    </row>
    <row r="46" spans="1:30" ht="18" customHeight="1" x14ac:dyDescent="0.25">
      <c r="A46" s="11">
        <v>19</v>
      </c>
      <c r="B46" s="12" t="s">
        <v>75</v>
      </c>
      <c r="C46" s="12" t="s">
        <v>23</v>
      </c>
      <c r="D46" s="12" t="s">
        <v>91</v>
      </c>
      <c r="E46" s="12" t="s">
        <v>17</v>
      </c>
      <c r="F46" s="12" t="s">
        <v>69</v>
      </c>
      <c r="G46" s="50" t="s">
        <v>103</v>
      </c>
      <c r="H46" s="175">
        <v>1270</v>
      </c>
      <c r="I46" s="175">
        <v>80</v>
      </c>
      <c r="J46" s="175">
        <v>270</v>
      </c>
      <c r="K46" s="175">
        <f t="shared" si="3"/>
        <v>1620</v>
      </c>
      <c r="L46" s="175">
        <f t="shared" si="4"/>
        <v>226.8</v>
      </c>
      <c r="M46" s="175">
        <v>0</v>
      </c>
      <c r="N46" s="175">
        <v>50</v>
      </c>
      <c r="O46" s="175">
        <v>61</v>
      </c>
      <c r="P46" s="175">
        <v>0</v>
      </c>
      <c r="Q46" s="175">
        <v>5</v>
      </c>
      <c r="R46" s="176">
        <v>150.9</v>
      </c>
      <c r="S46" s="175">
        <v>170</v>
      </c>
      <c r="T46" s="175">
        <v>686</v>
      </c>
      <c r="U46" s="175">
        <v>10</v>
      </c>
      <c r="V46" s="175">
        <v>10</v>
      </c>
      <c r="W46" s="176">
        <f>L46*2/100</f>
        <v>4.5360000000000005</v>
      </c>
      <c r="X46" s="176">
        <f t="shared" si="17"/>
        <v>68.040000000000006</v>
      </c>
      <c r="Y46" s="175">
        <v>148</v>
      </c>
      <c r="Z46" s="176">
        <f t="shared" si="7"/>
        <v>3210.2759999999998</v>
      </c>
      <c r="AA46" s="176">
        <f>Z46*5/100</f>
        <v>160.5138</v>
      </c>
      <c r="AB46" s="175">
        <v>400</v>
      </c>
      <c r="AC46" s="176">
        <f>Z46+AA46+AB46</f>
        <v>3770.7898</v>
      </c>
      <c r="AD46" s="175" t="s">
        <v>81</v>
      </c>
    </row>
    <row r="47" spans="1:30" s="17" customFormat="1" ht="18" customHeight="1" x14ac:dyDescent="0.25">
      <c r="A47" s="173"/>
      <c r="B47" s="174"/>
      <c r="C47" s="174"/>
      <c r="D47" s="174"/>
      <c r="E47" s="174"/>
      <c r="F47" s="174"/>
      <c r="G47" s="177"/>
      <c r="H47" s="177"/>
      <c r="I47" s="178"/>
      <c r="J47" s="136"/>
      <c r="K47" s="179"/>
      <c r="L47" s="179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80"/>
      <c r="Z47" s="177"/>
      <c r="AA47" s="177"/>
      <c r="AB47" s="179"/>
      <c r="AC47" s="135"/>
      <c r="AD47" s="135"/>
    </row>
    <row r="48" spans="1:30" s="17" customFormat="1" x14ac:dyDescent="0.25">
      <c r="A48" s="173"/>
      <c r="B48" s="174"/>
      <c r="C48" s="174"/>
      <c r="D48" s="174"/>
      <c r="E48" s="174"/>
      <c r="F48" s="174"/>
      <c r="G48" s="177"/>
      <c r="H48" s="177"/>
      <c r="I48" s="178"/>
      <c r="J48" s="136"/>
      <c r="K48" s="179"/>
      <c r="L48" s="179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80"/>
      <c r="Z48" s="177"/>
      <c r="AA48" s="177"/>
      <c r="AB48" s="179"/>
      <c r="AC48" s="135"/>
      <c r="AD48" s="135"/>
    </row>
    <row r="72" spans="1:30" s="68" customFormat="1" x14ac:dyDescent="0.25">
      <c r="A72" s="43"/>
      <c r="B72" s="124"/>
      <c r="C72" s="124"/>
      <c r="D72" s="124"/>
      <c r="E72" s="124"/>
      <c r="F72" s="124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</row>
    <row r="74" spans="1:30" ht="18" customHeight="1" x14ac:dyDescent="0.25">
      <c r="A74" s="48">
        <v>11</v>
      </c>
      <c r="B74" s="49" t="s">
        <v>75</v>
      </c>
      <c r="C74" s="49" t="s">
        <v>33</v>
      </c>
      <c r="D74" s="49"/>
      <c r="E74" s="49" t="s">
        <v>17</v>
      </c>
      <c r="F74" s="49"/>
      <c r="G74" s="50"/>
      <c r="H74" s="50">
        <v>1290</v>
      </c>
      <c r="I74" s="50">
        <v>60</v>
      </c>
      <c r="J74" s="50">
        <v>270</v>
      </c>
      <c r="K74" s="155">
        <v>226.8</v>
      </c>
      <c r="L74" s="50">
        <v>0</v>
      </c>
      <c r="M74" s="50">
        <v>50</v>
      </c>
      <c r="N74" s="50">
        <v>61</v>
      </c>
      <c r="O74" s="50">
        <v>0</v>
      </c>
      <c r="P74" s="50">
        <v>5</v>
      </c>
      <c r="Q74" s="155">
        <v>147.34</v>
      </c>
      <c r="R74" s="50">
        <v>170</v>
      </c>
      <c r="S74" s="50">
        <v>686</v>
      </c>
      <c r="T74" s="50">
        <v>10</v>
      </c>
      <c r="U74" s="50">
        <v>10</v>
      </c>
      <c r="V74" s="155">
        <f t="shared" ref="V74" si="19">K74*2/100</f>
        <v>4.5360000000000005</v>
      </c>
      <c r="W74" s="155">
        <f t="shared" ref="W74" si="20">K74*30/100</f>
        <v>68.040000000000006</v>
      </c>
      <c r="X74" s="50">
        <v>129</v>
      </c>
      <c r="Y74" s="155">
        <f t="shared" ref="Y74" si="21">H74+I74+J74+K74+M74+N74+O74+P74+Q74+R74+S74+T74+U74+V74+W74+X74</f>
        <v>3187.7159999999999</v>
      </c>
      <c r="Z74" s="155">
        <f t="shared" ref="Z74" si="22">Y74*5/100</f>
        <v>159.38579999999999</v>
      </c>
      <c r="AA74" s="50">
        <v>400</v>
      </c>
      <c r="AB74" s="155">
        <f t="shared" ref="AB74" si="23">Y74+Z74+AA74</f>
        <v>3747.1017999999999</v>
      </c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6E86-16EA-488D-80AF-73D549081A83}">
  <dimension ref="A2:AD672"/>
  <sheetViews>
    <sheetView showGridLines="0" zoomScale="106" zoomScaleNormal="106" workbookViewId="0"/>
  </sheetViews>
  <sheetFormatPr defaultRowHeight="15" x14ac:dyDescent="0.25"/>
  <cols>
    <col min="1" max="1" width="5.85546875" style="4" customWidth="1"/>
    <col min="2" max="2" width="16.42578125" style="3" customWidth="1"/>
    <col min="3" max="3" width="13.5703125" style="3" customWidth="1"/>
    <col min="4" max="4" width="8" style="3" customWidth="1"/>
    <col min="5" max="5" width="10.5703125" style="3" customWidth="1"/>
    <col min="6" max="6" width="21" style="3" customWidth="1"/>
    <col min="7" max="7" width="10.7109375" style="136" customWidth="1"/>
    <col min="8" max="8" width="7.28515625" style="136" customWidth="1"/>
    <col min="9" max="9" width="6.28515625" style="136" customWidth="1"/>
    <col min="10" max="10" width="13" style="136" customWidth="1"/>
    <col min="11" max="11" width="9.5703125" style="136" customWidth="1"/>
    <col min="12" max="12" width="6.85546875" style="136" customWidth="1"/>
    <col min="13" max="13" width="6.42578125" style="136" customWidth="1"/>
    <col min="14" max="14" width="5" style="136" customWidth="1"/>
    <col min="15" max="15" width="8.42578125" style="136" customWidth="1"/>
    <col min="16" max="16" width="6.28515625" style="136" customWidth="1"/>
    <col min="17" max="17" width="6.85546875" style="136" customWidth="1"/>
    <col min="18" max="18" width="8.85546875" style="136" customWidth="1"/>
    <col min="19" max="19" width="7.5703125" style="136" customWidth="1"/>
    <col min="20" max="20" width="6.42578125" style="136" customWidth="1"/>
    <col min="21" max="21" width="6" style="136" customWidth="1"/>
    <col min="22" max="22" width="7.140625" style="136" customWidth="1"/>
    <col min="23" max="23" width="6.7109375" style="136" customWidth="1"/>
    <col min="24" max="24" width="6.140625" style="136" customWidth="1"/>
    <col min="25" max="25" width="7.5703125" style="136" customWidth="1"/>
    <col min="26" max="26" width="6.28515625" style="136" customWidth="1"/>
    <col min="27" max="27" width="6.5703125" style="136" customWidth="1"/>
    <col min="28" max="28" width="7.5703125" style="136" customWidth="1"/>
    <col min="29" max="29" width="12.140625" style="136" customWidth="1"/>
    <col min="30" max="30" width="8.140625" style="135" customWidth="1"/>
    <col min="31" max="31" width="9.140625" style="5"/>
    <col min="32" max="33" width="12.7109375" style="5" customWidth="1"/>
    <col min="34" max="16384" width="9.140625" style="5"/>
  </cols>
  <sheetData>
    <row r="2" spans="1:30" ht="21" customHeight="1" x14ac:dyDescent="0.25">
      <c r="A2" s="90"/>
      <c r="B2" s="91" t="s">
        <v>104</v>
      </c>
      <c r="C2" s="92"/>
      <c r="D2" s="92"/>
      <c r="E2" s="92"/>
      <c r="F2" s="92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30" s="97" customFormat="1" ht="68.25" customHeight="1" x14ac:dyDescent="0.25">
      <c r="A3" s="93" t="s">
        <v>43</v>
      </c>
      <c r="B3" s="93" t="s">
        <v>44</v>
      </c>
      <c r="C3" s="93" t="s">
        <v>3</v>
      </c>
      <c r="D3" s="93" t="s">
        <v>0</v>
      </c>
      <c r="E3" s="94" t="s">
        <v>45</v>
      </c>
      <c r="F3" s="94" t="s">
        <v>46</v>
      </c>
      <c r="G3" s="93" t="s">
        <v>47</v>
      </c>
      <c r="H3" s="94" t="s">
        <v>48</v>
      </c>
      <c r="I3" s="94" t="s">
        <v>105</v>
      </c>
      <c r="J3" s="94" t="s">
        <v>49</v>
      </c>
      <c r="K3" s="95" t="s">
        <v>50</v>
      </c>
      <c r="L3" s="95" t="s">
        <v>51</v>
      </c>
      <c r="M3" s="93" t="s">
        <v>52</v>
      </c>
      <c r="N3" s="93" t="s">
        <v>53</v>
      </c>
      <c r="O3" s="93" t="s">
        <v>54</v>
      </c>
      <c r="P3" s="93" t="s">
        <v>55</v>
      </c>
      <c r="Q3" s="93" t="s">
        <v>56</v>
      </c>
      <c r="R3" s="93" t="s">
        <v>106</v>
      </c>
      <c r="S3" s="93" t="s">
        <v>58</v>
      </c>
      <c r="T3" s="93" t="s">
        <v>59</v>
      </c>
      <c r="U3" s="93" t="s">
        <v>60</v>
      </c>
      <c r="V3" s="93" t="s">
        <v>61</v>
      </c>
      <c r="W3" s="93" t="s">
        <v>62</v>
      </c>
      <c r="X3" s="93" t="s">
        <v>63</v>
      </c>
      <c r="Y3" s="96" t="s">
        <v>64</v>
      </c>
      <c r="Z3" s="93" t="s">
        <v>65</v>
      </c>
      <c r="AA3" s="93" t="s">
        <v>66</v>
      </c>
      <c r="AB3" s="95" t="s">
        <v>67</v>
      </c>
      <c r="AC3" s="94" t="s">
        <v>107</v>
      </c>
      <c r="AD3" s="35" t="s">
        <v>78</v>
      </c>
    </row>
    <row r="4" spans="1:30" ht="18" customHeight="1" x14ac:dyDescent="0.25">
      <c r="A4" s="98">
        <v>1</v>
      </c>
      <c r="B4" s="99" t="s">
        <v>10</v>
      </c>
      <c r="C4" s="99" t="s">
        <v>9</v>
      </c>
      <c r="D4" s="99" t="s">
        <v>11</v>
      </c>
      <c r="E4" s="99" t="s">
        <v>69</v>
      </c>
      <c r="F4" s="99" t="s">
        <v>108</v>
      </c>
      <c r="G4" s="138">
        <v>2810</v>
      </c>
      <c r="H4" s="138">
        <v>80</v>
      </c>
      <c r="I4" s="138" t="s">
        <v>109</v>
      </c>
      <c r="J4" s="138">
        <f>(G4+H4)*20%</f>
        <v>578</v>
      </c>
      <c r="K4" s="138">
        <f t="shared" ref="K4:K27" si="0">(G4+H4+J4)*14/100</f>
        <v>485.52</v>
      </c>
      <c r="L4" s="138">
        <v>0</v>
      </c>
      <c r="M4" s="138">
        <v>50</v>
      </c>
      <c r="N4" s="138">
        <v>61</v>
      </c>
      <c r="O4" s="138">
        <v>60</v>
      </c>
      <c r="P4" s="138">
        <v>5</v>
      </c>
      <c r="Q4" s="139">
        <v>148.61000000000001</v>
      </c>
      <c r="R4" s="138">
        <v>0</v>
      </c>
      <c r="S4" s="138">
        <v>686</v>
      </c>
      <c r="T4" s="138">
        <v>10</v>
      </c>
      <c r="U4" s="138">
        <v>10</v>
      </c>
      <c r="V4" s="139">
        <f t="shared" ref="V4:V21" si="1">K4*2/100</f>
        <v>9.7103999999999999</v>
      </c>
      <c r="W4" s="139">
        <f t="shared" ref="W4:W21" si="2">K4*30/100</f>
        <v>145.65599999999998</v>
      </c>
      <c r="X4" s="138">
        <v>146.4</v>
      </c>
      <c r="Y4" s="139">
        <f t="shared" ref="Y4:Y27" si="3">SUM(G4:X4)</f>
        <v>5285.8963999999996</v>
      </c>
      <c r="Z4" s="139">
        <f t="shared" ref="Z4:Z21" si="4">Y4*5/100</f>
        <v>264.29481999999996</v>
      </c>
      <c r="AA4" s="138">
        <v>400</v>
      </c>
      <c r="AB4" s="139">
        <f t="shared" ref="AB4:AB21" si="5">Y4+Z4+AA4</f>
        <v>5950.1912199999997</v>
      </c>
      <c r="AC4" s="140">
        <v>0.2</v>
      </c>
      <c r="AD4" s="138" t="s">
        <v>81</v>
      </c>
    </row>
    <row r="5" spans="1:30" ht="18" customHeight="1" x14ac:dyDescent="0.25">
      <c r="A5" s="98">
        <v>2</v>
      </c>
      <c r="B5" s="99" t="s">
        <v>10</v>
      </c>
      <c r="C5" s="99" t="s">
        <v>9</v>
      </c>
      <c r="D5" s="99" t="s">
        <v>11</v>
      </c>
      <c r="E5" s="99" t="s">
        <v>69</v>
      </c>
      <c r="F5" s="99" t="s">
        <v>110</v>
      </c>
      <c r="G5" s="138">
        <v>2910</v>
      </c>
      <c r="H5" s="138">
        <v>80</v>
      </c>
      <c r="I5" s="138" t="s">
        <v>109</v>
      </c>
      <c r="J5" s="138">
        <f>(G5+H5)*20%</f>
        <v>598</v>
      </c>
      <c r="K5" s="138">
        <f t="shared" si="0"/>
        <v>502.32</v>
      </c>
      <c r="L5" s="138">
        <v>0</v>
      </c>
      <c r="M5" s="138">
        <v>50</v>
      </c>
      <c r="N5" s="138">
        <v>61</v>
      </c>
      <c r="O5" s="138">
        <v>60</v>
      </c>
      <c r="P5" s="138">
        <v>5</v>
      </c>
      <c r="Q5" s="139">
        <v>148.63999999999999</v>
      </c>
      <c r="R5" s="138">
        <v>0</v>
      </c>
      <c r="S5" s="138">
        <v>686</v>
      </c>
      <c r="T5" s="138">
        <v>10</v>
      </c>
      <c r="U5" s="138">
        <v>10</v>
      </c>
      <c r="V5" s="139">
        <f t="shared" si="1"/>
        <v>10.0464</v>
      </c>
      <c r="W5" s="139">
        <f t="shared" si="2"/>
        <v>150.696</v>
      </c>
      <c r="X5" s="138">
        <v>146.4</v>
      </c>
      <c r="Y5" s="139">
        <f t="shared" si="3"/>
        <v>5428.1023999999998</v>
      </c>
      <c r="Z5" s="139">
        <f t="shared" si="4"/>
        <v>271.40512000000001</v>
      </c>
      <c r="AA5" s="138">
        <v>400</v>
      </c>
      <c r="AB5" s="139">
        <f t="shared" si="5"/>
        <v>6099.5075200000001</v>
      </c>
      <c r="AC5" s="140">
        <v>0.2</v>
      </c>
      <c r="AD5" s="138" t="s">
        <v>81</v>
      </c>
    </row>
    <row r="6" spans="1:30" ht="18" customHeight="1" x14ac:dyDescent="0.25">
      <c r="A6" s="98">
        <v>3</v>
      </c>
      <c r="B6" s="99" t="s">
        <v>10</v>
      </c>
      <c r="C6" s="99" t="s">
        <v>9</v>
      </c>
      <c r="D6" s="99" t="s">
        <v>11</v>
      </c>
      <c r="E6" s="99" t="s">
        <v>69</v>
      </c>
      <c r="F6" s="99" t="s">
        <v>110</v>
      </c>
      <c r="G6" s="138">
        <v>2910</v>
      </c>
      <c r="H6" s="138">
        <v>80</v>
      </c>
      <c r="I6" s="138" t="s">
        <v>109</v>
      </c>
      <c r="J6" s="141">
        <f>(G6+H6)*30%</f>
        <v>897</v>
      </c>
      <c r="K6" s="139">
        <f t="shared" si="0"/>
        <v>544.17999999999995</v>
      </c>
      <c r="L6" s="138">
        <v>0</v>
      </c>
      <c r="M6" s="138">
        <v>50</v>
      </c>
      <c r="N6" s="138">
        <v>61</v>
      </c>
      <c r="O6" s="138">
        <v>60</v>
      </c>
      <c r="P6" s="138">
        <v>5</v>
      </c>
      <c r="Q6" s="139">
        <v>148.69999999999999</v>
      </c>
      <c r="R6" s="138">
        <v>0</v>
      </c>
      <c r="S6" s="138">
        <v>686</v>
      </c>
      <c r="T6" s="138">
        <v>10</v>
      </c>
      <c r="U6" s="138">
        <v>10</v>
      </c>
      <c r="V6" s="139">
        <f t="shared" si="1"/>
        <v>10.883599999999999</v>
      </c>
      <c r="W6" s="139">
        <f t="shared" si="2"/>
        <v>163.25399999999999</v>
      </c>
      <c r="X6" s="138">
        <v>146.4</v>
      </c>
      <c r="Y6" s="139">
        <f t="shared" si="3"/>
        <v>5782.4175999999998</v>
      </c>
      <c r="Z6" s="139">
        <f t="shared" si="4"/>
        <v>289.12088</v>
      </c>
      <c r="AA6" s="138">
        <v>400</v>
      </c>
      <c r="AB6" s="139">
        <f t="shared" si="5"/>
        <v>6471.5384800000002</v>
      </c>
      <c r="AC6" s="140">
        <v>0.3</v>
      </c>
      <c r="AD6" s="138" t="s">
        <v>81</v>
      </c>
    </row>
    <row r="7" spans="1:30" s="68" customFormat="1" ht="18" customHeight="1" x14ac:dyDescent="0.25">
      <c r="A7" s="100">
        <v>4</v>
      </c>
      <c r="B7" s="101" t="s">
        <v>10</v>
      </c>
      <c r="C7" s="101" t="s">
        <v>9</v>
      </c>
      <c r="D7" s="101" t="s">
        <v>11</v>
      </c>
      <c r="E7" s="101" t="s">
        <v>69</v>
      </c>
      <c r="F7" s="101" t="s">
        <v>111</v>
      </c>
      <c r="G7" s="142">
        <v>3010</v>
      </c>
      <c r="H7" s="142">
        <v>80</v>
      </c>
      <c r="I7" s="142" t="s">
        <v>109</v>
      </c>
      <c r="J7" s="143">
        <f>(G7+H7)*30%</f>
        <v>927</v>
      </c>
      <c r="K7" s="144">
        <f t="shared" si="0"/>
        <v>562.38</v>
      </c>
      <c r="L7" s="142">
        <v>0</v>
      </c>
      <c r="M7" s="142">
        <v>50</v>
      </c>
      <c r="N7" s="142">
        <v>61</v>
      </c>
      <c r="O7" s="142">
        <v>60</v>
      </c>
      <c r="P7" s="142">
        <v>5</v>
      </c>
      <c r="Q7" s="144">
        <v>144.99</v>
      </c>
      <c r="R7" s="142">
        <v>0</v>
      </c>
      <c r="S7" s="142">
        <v>686</v>
      </c>
      <c r="T7" s="142">
        <v>10</v>
      </c>
      <c r="U7" s="142">
        <v>10</v>
      </c>
      <c r="V7" s="144">
        <f t="shared" si="1"/>
        <v>11.2476</v>
      </c>
      <c r="W7" s="144">
        <f t="shared" si="2"/>
        <v>168.71400000000003</v>
      </c>
      <c r="X7" s="142">
        <v>146.4</v>
      </c>
      <c r="Y7" s="144">
        <f t="shared" si="3"/>
        <v>5932.7315999999992</v>
      </c>
      <c r="Z7" s="144">
        <f t="shared" si="4"/>
        <v>296.63657999999998</v>
      </c>
      <c r="AA7" s="142">
        <v>400</v>
      </c>
      <c r="AB7" s="144">
        <f t="shared" si="5"/>
        <v>6629.3681799999995</v>
      </c>
      <c r="AC7" s="140">
        <v>0.3</v>
      </c>
      <c r="AD7" s="142" t="s">
        <v>81</v>
      </c>
    </row>
    <row r="8" spans="1:30" ht="18" customHeight="1" x14ac:dyDescent="0.25">
      <c r="A8" s="98">
        <v>5</v>
      </c>
      <c r="B8" s="99" t="s">
        <v>10</v>
      </c>
      <c r="C8" s="99" t="s">
        <v>9</v>
      </c>
      <c r="D8" s="99" t="s">
        <v>6</v>
      </c>
      <c r="E8" s="99" t="s">
        <v>69</v>
      </c>
      <c r="F8" s="99" t="s">
        <v>108</v>
      </c>
      <c r="G8" s="138">
        <v>2320</v>
      </c>
      <c r="H8" s="138">
        <v>80</v>
      </c>
      <c r="I8" s="138" t="s">
        <v>109</v>
      </c>
      <c r="J8" s="138">
        <f>(G8+H8)*20%</f>
        <v>480</v>
      </c>
      <c r="K8" s="139">
        <f t="shared" si="0"/>
        <v>403.2</v>
      </c>
      <c r="L8" s="138">
        <v>0</v>
      </c>
      <c r="M8" s="138">
        <v>50</v>
      </c>
      <c r="N8" s="138">
        <v>61</v>
      </c>
      <c r="O8" s="138">
        <v>60</v>
      </c>
      <c r="P8" s="138">
        <v>5</v>
      </c>
      <c r="Q8" s="139">
        <v>148.52000000000001</v>
      </c>
      <c r="R8" s="138">
        <v>0</v>
      </c>
      <c r="S8" s="138">
        <v>686</v>
      </c>
      <c r="T8" s="138">
        <v>10</v>
      </c>
      <c r="U8" s="138">
        <v>10</v>
      </c>
      <c r="V8" s="139">
        <f t="shared" si="1"/>
        <v>8.0640000000000001</v>
      </c>
      <c r="W8" s="139">
        <f t="shared" si="2"/>
        <v>120.96</v>
      </c>
      <c r="X8" s="138">
        <v>146.4</v>
      </c>
      <c r="Y8" s="139">
        <f t="shared" si="3"/>
        <v>4589.1439999999993</v>
      </c>
      <c r="Z8" s="139">
        <f t="shared" si="4"/>
        <v>229.45719999999997</v>
      </c>
      <c r="AA8" s="138">
        <v>400</v>
      </c>
      <c r="AB8" s="139">
        <f t="shared" si="5"/>
        <v>5218.6011999999992</v>
      </c>
      <c r="AC8" s="140">
        <v>0.2</v>
      </c>
      <c r="AD8" s="138" t="s">
        <v>81</v>
      </c>
    </row>
    <row r="9" spans="1:30" ht="18" customHeight="1" x14ac:dyDescent="0.25">
      <c r="A9" s="98">
        <v>6</v>
      </c>
      <c r="B9" s="99" t="s">
        <v>10</v>
      </c>
      <c r="C9" s="99" t="s">
        <v>9</v>
      </c>
      <c r="D9" s="99" t="s">
        <v>6</v>
      </c>
      <c r="E9" s="99" t="s">
        <v>69</v>
      </c>
      <c r="F9" s="99" t="s">
        <v>108</v>
      </c>
      <c r="G9" s="138">
        <v>2320</v>
      </c>
      <c r="H9" s="138">
        <v>80</v>
      </c>
      <c r="I9" s="138" t="s">
        <v>109</v>
      </c>
      <c r="J9" s="141">
        <f>(G9+H9)*30%</f>
        <v>720</v>
      </c>
      <c r="K9" s="139">
        <f t="shared" si="0"/>
        <v>436.8</v>
      </c>
      <c r="L9" s="138">
        <v>0</v>
      </c>
      <c r="M9" s="138">
        <v>50</v>
      </c>
      <c r="N9" s="138">
        <v>61</v>
      </c>
      <c r="O9" s="138">
        <v>60</v>
      </c>
      <c r="P9" s="138">
        <v>5</v>
      </c>
      <c r="Q9" s="139">
        <v>148.63999999999999</v>
      </c>
      <c r="R9" s="138">
        <v>0</v>
      </c>
      <c r="S9" s="138">
        <v>686</v>
      </c>
      <c r="T9" s="138">
        <v>10</v>
      </c>
      <c r="U9" s="138">
        <v>10</v>
      </c>
      <c r="V9" s="139">
        <f t="shared" si="1"/>
        <v>8.7360000000000007</v>
      </c>
      <c r="W9" s="139">
        <f t="shared" si="2"/>
        <v>131.04</v>
      </c>
      <c r="X9" s="138">
        <v>146.4</v>
      </c>
      <c r="Y9" s="139">
        <f t="shared" si="3"/>
        <v>4873.616</v>
      </c>
      <c r="Z9" s="139">
        <f t="shared" si="4"/>
        <v>243.6808</v>
      </c>
      <c r="AA9" s="138">
        <v>400</v>
      </c>
      <c r="AB9" s="139">
        <f t="shared" si="5"/>
        <v>5517.2968000000001</v>
      </c>
      <c r="AC9" s="140">
        <v>0.3</v>
      </c>
      <c r="AD9" s="138" t="s">
        <v>81</v>
      </c>
    </row>
    <row r="10" spans="1:30" ht="18" customHeight="1" x14ac:dyDescent="0.25">
      <c r="A10" s="98">
        <v>7</v>
      </c>
      <c r="B10" s="99" t="s">
        <v>10</v>
      </c>
      <c r="C10" s="99" t="s">
        <v>9</v>
      </c>
      <c r="D10" s="99" t="s">
        <v>6</v>
      </c>
      <c r="E10" s="99" t="s">
        <v>69</v>
      </c>
      <c r="F10" s="99" t="s">
        <v>110</v>
      </c>
      <c r="G10" s="138">
        <v>2420</v>
      </c>
      <c r="H10" s="138">
        <v>80</v>
      </c>
      <c r="I10" s="138" t="s">
        <v>109</v>
      </c>
      <c r="J10" s="138">
        <f>(G10+H10)*20%</f>
        <v>500</v>
      </c>
      <c r="K10" s="139">
        <f t="shared" si="0"/>
        <v>420</v>
      </c>
      <c r="L10" s="138">
        <v>0</v>
      </c>
      <c r="M10" s="138">
        <v>50</v>
      </c>
      <c r="N10" s="138">
        <v>61</v>
      </c>
      <c r="O10" s="138">
        <v>60</v>
      </c>
      <c r="P10" s="138">
        <v>5</v>
      </c>
      <c r="Q10" s="139">
        <v>148.66999999999999</v>
      </c>
      <c r="R10" s="138">
        <v>0</v>
      </c>
      <c r="S10" s="138">
        <v>686</v>
      </c>
      <c r="T10" s="138">
        <v>10</v>
      </c>
      <c r="U10" s="138">
        <v>10</v>
      </c>
      <c r="V10" s="139">
        <f t="shared" si="1"/>
        <v>8.4</v>
      </c>
      <c r="W10" s="139">
        <f t="shared" si="2"/>
        <v>126</v>
      </c>
      <c r="X10" s="138">
        <v>146.4</v>
      </c>
      <c r="Y10" s="139">
        <f t="shared" si="3"/>
        <v>4731.4699999999993</v>
      </c>
      <c r="Z10" s="139">
        <f t="shared" si="4"/>
        <v>236.5735</v>
      </c>
      <c r="AA10" s="138">
        <v>400</v>
      </c>
      <c r="AB10" s="139">
        <f t="shared" si="5"/>
        <v>5368.0434999999998</v>
      </c>
      <c r="AC10" s="140">
        <v>0.2</v>
      </c>
      <c r="AD10" s="138" t="s">
        <v>81</v>
      </c>
    </row>
    <row r="11" spans="1:30" ht="18" customHeight="1" x14ac:dyDescent="0.25">
      <c r="A11" s="98">
        <v>8</v>
      </c>
      <c r="B11" s="99" t="s">
        <v>10</v>
      </c>
      <c r="C11" s="99" t="s">
        <v>9</v>
      </c>
      <c r="D11" s="99" t="s">
        <v>6</v>
      </c>
      <c r="E11" s="99" t="s">
        <v>69</v>
      </c>
      <c r="F11" s="99" t="s">
        <v>110</v>
      </c>
      <c r="G11" s="138">
        <v>2420</v>
      </c>
      <c r="H11" s="138">
        <v>80</v>
      </c>
      <c r="I11" s="138" t="s">
        <v>109</v>
      </c>
      <c r="J11" s="141">
        <f>(G11+H11)*30%</f>
        <v>750</v>
      </c>
      <c r="K11" s="139">
        <f t="shared" si="0"/>
        <v>455</v>
      </c>
      <c r="L11" s="138">
        <v>0</v>
      </c>
      <c r="M11" s="138">
        <v>50</v>
      </c>
      <c r="N11" s="138">
        <v>61</v>
      </c>
      <c r="O11" s="138">
        <v>60</v>
      </c>
      <c r="P11" s="138">
        <v>5</v>
      </c>
      <c r="Q11" s="139">
        <v>148.69999999999999</v>
      </c>
      <c r="R11" s="138">
        <v>0</v>
      </c>
      <c r="S11" s="138">
        <v>686</v>
      </c>
      <c r="T11" s="138">
        <v>10</v>
      </c>
      <c r="U11" s="138">
        <v>10</v>
      </c>
      <c r="V11" s="139">
        <f t="shared" si="1"/>
        <v>9.1</v>
      </c>
      <c r="W11" s="139">
        <f t="shared" si="2"/>
        <v>136.5</v>
      </c>
      <c r="X11" s="138">
        <v>146.4</v>
      </c>
      <c r="Y11" s="139">
        <f t="shared" si="3"/>
        <v>5027.7</v>
      </c>
      <c r="Z11" s="139">
        <f t="shared" si="4"/>
        <v>251.38499999999999</v>
      </c>
      <c r="AA11" s="138">
        <v>400</v>
      </c>
      <c r="AB11" s="139">
        <f t="shared" si="5"/>
        <v>5679.085</v>
      </c>
      <c r="AC11" s="140">
        <v>0.3</v>
      </c>
      <c r="AD11" s="138" t="s">
        <v>81</v>
      </c>
    </row>
    <row r="12" spans="1:30" s="68" customFormat="1" ht="18" customHeight="1" x14ac:dyDescent="0.25">
      <c r="A12" s="100">
        <v>9</v>
      </c>
      <c r="B12" s="101" t="s">
        <v>10</v>
      </c>
      <c r="C12" s="101" t="s">
        <v>9</v>
      </c>
      <c r="D12" s="101" t="s">
        <v>6</v>
      </c>
      <c r="E12" s="101" t="s">
        <v>69</v>
      </c>
      <c r="F12" s="101" t="s">
        <v>111</v>
      </c>
      <c r="G12" s="142">
        <v>2520</v>
      </c>
      <c r="H12" s="142">
        <v>80</v>
      </c>
      <c r="I12" s="142" t="s">
        <v>109</v>
      </c>
      <c r="J12" s="143">
        <f>(G12+H12)*30%</f>
        <v>780</v>
      </c>
      <c r="K12" s="144">
        <f t="shared" si="0"/>
        <v>473.2</v>
      </c>
      <c r="L12" s="142">
        <v>0</v>
      </c>
      <c r="M12" s="142">
        <v>50</v>
      </c>
      <c r="N12" s="142">
        <v>61</v>
      </c>
      <c r="O12" s="142">
        <v>60</v>
      </c>
      <c r="P12" s="142">
        <v>5</v>
      </c>
      <c r="Q12" s="144">
        <v>144.86000000000001</v>
      </c>
      <c r="R12" s="142">
        <v>0</v>
      </c>
      <c r="S12" s="142">
        <v>686</v>
      </c>
      <c r="T12" s="142">
        <v>10</v>
      </c>
      <c r="U12" s="142">
        <v>10</v>
      </c>
      <c r="V12" s="144">
        <f t="shared" si="1"/>
        <v>9.4640000000000004</v>
      </c>
      <c r="W12" s="144">
        <f t="shared" si="2"/>
        <v>141.96</v>
      </c>
      <c r="X12" s="142">
        <v>146.4</v>
      </c>
      <c r="Y12" s="144">
        <f t="shared" si="3"/>
        <v>5177.8839999999991</v>
      </c>
      <c r="Z12" s="144">
        <f t="shared" si="4"/>
        <v>258.89419999999996</v>
      </c>
      <c r="AA12" s="142">
        <v>400</v>
      </c>
      <c r="AB12" s="144">
        <f t="shared" si="5"/>
        <v>5836.7781999999988</v>
      </c>
      <c r="AC12" s="140">
        <v>0.3</v>
      </c>
      <c r="AD12" s="142" t="s">
        <v>81</v>
      </c>
    </row>
    <row r="13" spans="1:30" ht="18" customHeight="1" x14ac:dyDescent="0.25">
      <c r="A13" s="98">
        <v>10</v>
      </c>
      <c r="B13" s="99" t="s">
        <v>28</v>
      </c>
      <c r="C13" s="99" t="s">
        <v>21</v>
      </c>
      <c r="D13" s="99" t="s">
        <v>20</v>
      </c>
      <c r="E13" s="99" t="s">
        <v>69</v>
      </c>
      <c r="F13" s="99" t="s">
        <v>108</v>
      </c>
      <c r="G13" s="138">
        <v>1680</v>
      </c>
      <c r="H13" s="138">
        <v>80</v>
      </c>
      <c r="I13" s="138" t="s">
        <v>109</v>
      </c>
      <c r="J13" s="138">
        <f>(G13+H13)*20%</f>
        <v>352</v>
      </c>
      <c r="K13" s="138">
        <f t="shared" si="0"/>
        <v>295.68</v>
      </c>
      <c r="L13" s="138">
        <v>17</v>
      </c>
      <c r="M13" s="138">
        <v>50</v>
      </c>
      <c r="N13" s="138">
        <v>61</v>
      </c>
      <c r="O13" s="138">
        <v>60</v>
      </c>
      <c r="P13" s="138">
        <v>5</v>
      </c>
      <c r="Q13" s="139">
        <v>90</v>
      </c>
      <c r="R13" s="138">
        <v>100</v>
      </c>
      <c r="S13" s="138">
        <v>686</v>
      </c>
      <c r="T13" s="138">
        <v>10</v>
      </c>
      <c r="U13" s="138">
        <v>10</v>
      </c>
      <c r="V13" s="139">
        <f t="shared" si="1"/>
        <v>5.9135999999999997</v>
      </c>
      <c r="W13" s="139">
        <f t="shared" si="2"/>
        <v>88.703999999999994</v>
      </c>
      <c r="X13" s="138">
        <v>146.4</v>
      </c>
      <c r="Y13" s="139">
        <f t="shared" si="3"/>
        <v>3737.6976</v>
      </c>
      <c r="Z13" s="139">
        <f t="shared" si="4"/>
        <v>186.88488000000001</v>
      </c>
      <c r="AA13" s="138">
        <v>400</v>
      </c>
      <c r="AB13" s="139">
        <f t="shared" si="5"/>
        <v>4324.58248</v>
      </c>
      <c r="AC13" s="140">
        <v>0.2</v>
      </c>
      <c r="AD13" s="138" t="s">
        <v>81</v>
      </c>
    </row>
    <row r="14" spans="1:30" ht="18" customHeight="1" x14ac:dyDescent="0.25">
      <c r="A14" s="98">
        <v>11</v>
      </c>
      <c r="B14" s="99" t="s">
        <v>28</v>
      </c>
      <c r="C14" s="99" t="s">
        <v>21</v>
      </c>
      <c r="D14" s="99" t="s">
        <v>20</v>
      </c>
      <c r="E14" s="99" t="s">
        <v>69</v>
      </c>
      <c r="F14" s="99" t="s">
        <v>110</v>
      </c>
      <c r="G14" s="138">
        <v>1780</v>
      </c>
      <c r="H14" s="138">
        <v>80</v>
      </c>
      <c r="I14" s="138" t="s">
        <v>109</v>
      </c>
      <c r="J14" s="138">
        <f>(G14+H14)*20%</f>
        <v>372</v>
      </c>
      <c r="K14" s="138">
        <f t="shared" si="0"/>
        <v>312.48</v>
      </c>
      <c r="L14" s="138">
        <v>17</v>
      </c>
      <c r="M14" s="138">
        <v>50</v>
      </c>
      <c r="N14" s="138">
        <v>61</v>
      </c>
      <c r="O14" s="138">
        <v>60</v>
      </c>
      <c r="P14" s="138">
        <v>5</v>
      </c>
      <c r="Q14" s="139">
        <v>90</v>
      </c>
      <c r="R14" s="138">
        <v>100</v>
      </c>
      <c r="S14" s="138">
        <v>686</v>
      </c>
      <c r="T14" s="138">
        <v>10</v>
      </c>
      <c r="U14" s="138">
        <v>10</v>
      </c>
      <c r="V14" s="139">
        <f t="shared" si="1"/>
        <v>6.2496</v>
      </c>
      <c r="W14" s="139">
        <f t="shared" si="2"/>
        <v>93.744000000000014</v>
      </c>
      <c r="X14" s="138">
        <v>146.4</v>
      </c>
      <c r="Y14" s="139">
        <f t="shared" si="3"/>
        <v>3879.8736000000004</v>
      </c>
      <c r="Z14" s="139">
        <f t="shared" si="4"/>
        <v>193.99368000000001</v>
      </c>
      <c r="AA14" s="138">
        <v>400</v>
      </c>
      <c r="AB14" s="139">
        <f t="shared" si="5"/>
        <v>4473.8672800000004</v>
      </c>
      <c r="AC14" s="140">
        <v>0.2</v>
      </c>
      <c r="AD14" s="138" t="s">
        <v>81</v>
      </c>
    </row>
    <row r="15" spans="1:30" ht="18" customHeight="1" x14ac:dyDescent="0.25">
      <c r="A15" s="98">
        <v>12</v>
      </c>
      <c r="B15" s="99" t="s">
        <v>28</v>
      </c>
      <c r="C15" s="99" t="s">
        <v>21</v>
      </c>
      <c r="D15" s="99" t="s">
        <v>20</v>
      </c>
      <c r="E15" s="99" t="s">
        <v>69</v>
      </c>
      <c r="F15" s="99" t="s">
        <v>110</v>
      </c>
      <c r="G15" s="138">
        <v>1780</v>
      </c>
      <c r="H15" s="138">
        <v>80</v>
      </c>
      <c r="I15" s="138" t="s">
        <v>109</v>
      </c>
      <c r="J15" s="141">
        <f>(G15+H15)*30%</f>
        <v>558</v>
      </c>
      <c r="K15" s="138">
        <f t="shared" si="0"/>
        <v>338.52</v>
      </c>
      <c r="L15" s="138">
        <v>17</v>
      </c>
      <c r="M15" s="138">
        <v>50</v>
      </c>
      <c r="N15" s="138">
        <v>61</v>
      </c>
      <c r="O15" s="138">
        <v>60</v>
      </c>
      <c r="P15" s="138">
        <v>5</v>
      </c>
      <c r="Q15" s="139">
        <v>90</v>
      </c>
      <c r="R15" s="138">
        <v>100</v>
      </c>
      <c r="S15" s="138">
        <v>686</v>
      </c>
      <c r="T15" s="138">
        <v>10</v>
      </c>
      <c r="U15" s="138">
        <v>10</v>
      </c>
      <c r="V15" s="139">
        <f t="shared" si="1"/>
        <v>6.7703999999999995</v>
      </c>
      <c r="W15" s="139">
        <f t="shared" si="2"/>
        <v>101.55599999999998</v>
      </c>
      <c r="X15" s="138">
        <v>146.4</v>
      </c>
      <c r="Y15" s="139">
        <f t="shared" si="3"/>
        <v>4100.2464</v>
      </c>
      <c r="Z15" s="139">
        <f t="shared" si="4"/>
        <v>205.01231999999999</v>
      </c>
      <c r="AA15" s="138">
        <v>400</v>
      </c>
      <c r="AB15" s="139">
        <f t="shared" si="5"/>
        <v>4705.2587199999998</v>
      </c>
      <c r="AC15" s="140">
        <v>0.3</v>
      </c>
      <c r="AD15" s="138" t="s">
        <v>81</v>
      </c>
    </row>
    <row r="16" spans="1:30" s="68" customFormat="1" ht="18" customHeight="1" x14ac:dyDescent="0.25">
      <c r="A16" s="100">
        <v>13</v>
      </c>
      <c r="B16" s="101" t="s">
        <v>28</v>
      </c>
      <c r="C16" s="101" t="s">
        <v>21</v>
      </c>
      <c r="D16" s="101" t="s">
        <v>20</v>
      </c>
      <c r="E16" s="101" t="s">
        <v>69</v>
      </c>
      <c r="F16" s="101" t="s">
        <v>111</v>
      </c>
      <c r="G16" s="142">
        <v>1880</v>
      </c>
      <c r="H16" s="142">
        <v>80</v>
      </c>
      <c r="I16" s="142" t="s">
        <v>109</v>
      </c>
      <c r="J16" s="143">
        <f>(G16+H16)*30%</f>
        <v>588</v>
      </c>
      <c r="K16" s="142">
        <f t="shared" si="0"/>
        <v>356.72</v>
      </c>
      <c r="L16" s="142">
        <v>17</v>
      </c>
      <c r="M16" s="142">
        <v>50</v>
      </c>
      <c r="N16" s="142">
        <v>61</v>
      </c>
      <c r="O16" s="142">
        <v>60</v>
      </c>
      <c r="P16" s="142">
        <v>5</v>
      </c>
      <c r="Q16" s="144">
        <v>90</v>
      </c>
      <c r="R16" s="142">
        <v>275</v>
      </c>
      <c r="S16" s="142">
        <v>686</v>
      </c>
      <c r="T16" s="142">
        <v>10</v>
      </c>
      <c r="U16" s="142">
        <v>10</v>
      </c>
      <c r="V16" s="144">
        <f t="shared" si="1"/>
        <v>7.1344000000000003</v>
      </c>
      <c r="W16" s="144">
        <f t="shared" si="2"/>
        <v>107.01600000000001</v>
      </c>
      <c r="X16" s="142">
        <v>146.4</v>
      </c>
      <c r="Y16" s="144">
        <f t="shared" si="3"/>
        <v>4429.2703999999994</v>
      </c>
      <c r="Z16" s="144">
        <f t="shared" si="4"/>
        <v>221.46351999999999</v>
      </c>
      <c r="AA16" s="142">
        <v>400</v>
      </c>
      <c r="AB16" s="144">
        <f t="shared" si="5"/>
        <v>5050.7339199999997</v>
      </c>
      <c r="AC16" s="140">
        <v>0.3</v>
      </c>
      <c r="AD16" s="142" t="s">
        <v>81</v>
      </c>
    </row>
    <row r="17" spans="1:30" ht="18" customHeight="1" x14ac:dyDescent="0.25">
      <c r="A17" s="98">
        <v>14</v>
      </c>
      <c r="B17" s="99" t="s">
        <v>28</v>
      </c>
      <c r="C17" s="99" t="s">
        <v>21</v>
      </c>
      <c r="D17" s="99" t="s">
        <v>17</v>
      </c>
      <c r="E17" s="99" t="s">
        <v>69</v>
      </c>
      <c r="F17" s="99" t="s">
        <v>108</v>
      </c>
      <c r="G17" s="138">
        <v>1470</v>
      </c>
      <c r="H17" s="138">
        <v>80</v>
      </c>
      <c r="I17" s="138" t="s">
        <v>109</v>
      </c>
      <c r="J17" s="138">
        <f>(G17+H17)*20%</f>
        <v>310</v>
      </c>
      <c r="K17" s="138">
        <f t="shared" si="0"/>
        <v>260.39999999999998</v>
      </c>
      <c r="L17" s="138">
        <v>17</v>
      </c>
      <c r="M17" s="138">
        <v>50</v>
      </c>
      <c r="N17" s="138">
        <v>61</v>
      </c>
      <c r="O17" s="138">
        <v>60</v>
      </c>
      <c r="P17" s="138">
        <v>5</v>
      </c>
      <c r="Q17" s="139">
        <v>90</v>
      </c>
      <c r="R17" s="138">
        <v>100</v>
      </c>
      <c r="S17" s="138">
        <v>686</v>
      </c>
      <c r="T17" s="138">
        <v>10</v>
      </c>
      <c r="U17" s="138">
        <v>10</v>
      </c>
      <c r="V17" s="139">
        <f t="shared" si="1"/>
        <v>5.2079999999999993</v>
      </c>
      <c r="W17" s="139">
        <f t="shared" si="2"/>
        <v>78.11999999999999</v>
      </c>
      <c r="X17" s="138">
        <v>146.4</v>
      </c>
      <c r="Y17" s="139">
        <f t="shared" si="3"/>
        <v>3439.1280000000002</v>
      </c>
      <c r="Z17" s="139">
        <f t="shared" si="4"/>
        <v>171.9564</v>
      </c>
      <c r="AA17" s="138">
        <v>400</v>
      </c>
      <c r="AB17" s="139">
        <f t="shared" si="5"/>
        <v>4011.0844000000002</v>
      </c>
      <c r="AC17" s="140">
        <v>0.2</v>
      </c>
      <c r="AD17" s="138" t="s">
        <v>81</v>
      </c>
    </row>
    <row r="18" spans="1:30" ht="18" customHeight="1" x14ac:dyDescent="0.25">
      <c r="A18" s="98">
        <v>15</v>
      </c>
      <c r="B18" s="99" t="s">
        <v>28</v>
      </c>
      <c r="C18" s="99" t="s">
        <v>21</v>
      </c>
      <c r="D18" s="99" t="s">
        <v>17</v>
      </c>
      <c r="E18" s="99" t="s">
        <v>69</v>
      </c>
      <c r="F18" s="99" t="s">
        <v>110</v>
      </c>
      <c r="G18" s="138">
        <v>1570</v>
      </c>
      <c r="H18" s="138">
        <v>80</v>
      </c>
      <c r="I18" s="138" t="s">
        <v>109</v>
      </c>
      <c r="J18" s="138">
        <f>(G18+H18)*20%</f>
        <v>330</v>
      </c>
      <c r="K18" s="138">
        <f t="shared" si="0"/>
        <v>277.2</v>
      </c>
      <c r="L18" s="138">
        <v>17</v>
      </c>
      <c r="M18" s="138">
        <v>50</v>
      </c>
      <c r="N18" s="138">
        <v>61</v>
      </c>
      <c r="O18" s="138">
        <v>60</v>
      </c>
      <c r="P18" s="138">
        <v>5</v>
      </c>
      <c r="Q18" s="139">
        <v>90</v>
      </c>
      <c r="R18" s="138">
        <v>100</v>
      </c>
      <c r="S18" s="138">
        <v>686</v>
      </c>
      <c r="T18" s="138">
        <v>10</v>
      </c>
      <c r="U18" s="138">
        <v>10</v>
      </c>
      <c r="V18" s="139">
        <f t="shared" si="1"/>
        <v>5.5439999999999996</v>
      </c>
      <c r="W18" s="139">
        <f t="shared" si="2"/>
        <v>83.16</v>
      </c>
      <c r="X18" s="138">
        <v>146.4</v>
      </c>
      <c r="Y18" s="139">
        <f t="shared" si="3"/>
        <v>3581.3039999999996</v>
      </c>
      <c r="Z18" s="139">
        <f t="shared" si="4"/>
        <v>179.06519999999998</v>
      </c>
      <c r="AA18" s="138">
        <v>400</v>
      </c>
      <c r="AB18" s="139">
        <f t="shared" si="5"/>
        <v>4160.3691999999992</v>
      </c>
      <c r="AC18" s="140">
        <v>0.2</v>
      </c>
      <c r="AD18" s="138" t="s">
        <v>81</v>
      </c>
    </row>
    <row r="19" spans="1:30" ht="18" customHeight="1" x14ac:dyDescent="0.25">
      <c r="A19" s="98">
        <v>16</v>
      </c>
      <c r="B19" s="99" t="s">
        <v>28</v>
      </c>
      <c r="C19" s="99" t="s">
        <v>21</v>
      </c>
      <c r="D19" s="99" t="s">
        <v>17</v>
      </c>
      <c r="E19" s="99" t="s">
        <v>69</v>
      </c>
      <c r="F19" s="99" t="s">
        <v>110</v>
      </c>
      <c r="G19" s="138">
        <v>1570</v>
      </c>
      <c r="H19" s="138">
        <v>80</v>
      </c>
      <c r="I19" s="138" t="s">
        <v>109</v>
      </c>
      <c r="J19" s="141">
        <f>(G19+H19)*30%</f>
        <v>495</v>
      </c>
      <c r="K19" s="138">
        <f t="shared" si="0"/>
        <v>300.3</v>
      </c>
      <c r="L19" s="138">
        <v>17</v>
      </c>
      <c r="M19" s="138">
        <v>50</v>
      </c>
      <c r="N19" s="138">
        <v>61</v>
      </c>
      <c r="O19" s="138">
        <v>60</v>
      </c>
      <c r="P19" s="138">
        <v>5</v>
      </c>
      <c r="Q19" s="139">
        <v>90</v>
      </c>
      <c r="R19" s="138">
        <v>100</v>
      </c>
      <c r="S19" s="138">
        <v>686</v>
      </c>
      <c r="T19" s="138">
        <v>10</v>
      </c>
      <c r="U19" s="138">
        <v>10</v>
      </c>
      <c r="V19" s="139">
        <f t="shared" si="1"/>
        <v>6.0060000000000002</v>
      </c>
      <c r="W19" s="139">
        <f t="shared" si="2"/>
        <v>90.09</v>
      </c>
      <c r="X19" s="138">
        <v>146.4</v>
      </c>
      <c r="Y19" s="139">
        <f t="shared" si="3"/>
        <v>3776.7960000000003</v>
      </c>
      <c r="Z19" s="139">
        <f t="shared" si="4"/>
        <v>188.83980000000003</v>
      </c>
      <c r="AA19" s="138">
        <v>400</v>
      </c>
      <c r="AB19" s="139">
        <f t="shared" si="5"/>
        <v>4365.6358</v>
      </c>
      <c r="AC19" s="140">
        <v>0.3</v>
      </c>
      <c r="AD19" s="138" t="s">
        <v>81</v>
      </c>
    </row>
    <row r="20" spans="1:30" ht="18" customHeight="1" x14ac:dyDescent="0.25">
      <c r="A20" s="98">
        <v>17</v>
      </c>
      <c r="B20" s="99" t="s">
        <v>28</v>
      </c>
      <c r="C20" s="99" t="s">
        <v>21</v>
      </c>
      <c r="D20" s="99" t="s">
        <v>112</v>
      </c>
      <c r="E20" s="99" t="s">
        <v>69</v>
      </c>
      <c r="F20" s="99" t="s">
        <v>110</v>
      </c>
      <c r="G20" s="138">
        <v>3050</v>
      </c>
      <c r="H20" s="138">
        <v>80</v>
      </c>
      <c r="I20" s="138" t="s">
        <v>109</v>
      </c>
      <c r="J20" s="141">
        <f>(G20+H20)*30%</f>
        <v>939</v>
      </c>
      <c r="K20" s="138">
        <f t="shared" si="0"/>
        <v>569.66</v>
      </c>
      <c r="L20" s="138">
        <v>0</v>
      </c>
      <c r="M20" s="138">
        <v>50</v>
      </c>
      <c r="N20" s="138">
        <v>61</v>
      </c>
      <c r="O20" s="138">
        <v>60</v>
      </c>
      <c r="P20" s="138">
        <v>5</v>
      </c>
      <c r="Q20" s="139">
        <v>90</v>
      </c>
      <c r="R20" s="138">
        <v>0</v>
      </c>
      <c r="S20" s="138">
        <v>686</v>
      </c>
      <c r="T20" s="138">
        <v>10</v>
      </c>
      <c r="U20" s="138">
        <v>10</v>
      </c>
      <c r="V20" s="139">
        <f t="shared" si="1"/>
        <v>11.3932</v>
      </c>
      <c r="W20" s="139">
        <f t="shared" si="2"/>
        <v>170.898</v>
      </c>
      <c r="X20" s="138">
        <v>146.4</v>
      </c>
      <c r="Y20" s="139">
        <f t="shared" si="3"/>
        <v>5939.3512000000001</v>
      </c>
      <c r="Z20" s="139">
        <f t="shared" si="4"/>
        <v>296.96755999999999</v>
      </c>
      <c r="AA20" s="138">
        <v>400</v>
      </c>
      <c r="AB20" s="139">
        <f t="shared" si="5"/>
        <v>6636.3187600000001</v>
      </c>
      <c r="AC20" s="140">
        <v>0.3</v>
      </c>
      <c r="AD20" s="138" t="s">
        <v>81</v>
      </c>
    </row>
    <row r="21" spans="1:30" s="68" customFormat="1" ht="18" customHeight="1" x14ac:dyDescent="0.25">
      <c r="A21" s="100">
        <v>18</v>
      </c>
      <c r="B21" s="101" t="s">
        <v>28</v>
      </c>
      <c r="C21" s="101" t="s">
        <v>21</v>
      </c>
      <c r="D21" s="101" t="s">
        <v>112</v>
      </c>
      <c r="E21" s="101" t="s">
        <v>69</v>
      </c>
      <c r="F21" s="101" t="s">
        <v>111</v>
      </c>
      <c r="G21" s="142">
        <v>3150</v>
      </c>
      <c r="H21" s="142">
        <v>80</v>
      </c>
      <c r="I21" s="142" t="s">
        <v>109</v>
      </c>
      <c r="J21" s="143">
        <f>(G21+H21)*30%</f>
        <v>969</v>
      </c>
      <c r="K21" s="142">
        <f t="shared" si="0"/>
        <v>587.86</v>
      </c>
      <c r="L21" s="142">
        <v>17</v>
      </c>
      <c r="M21" s="142">
        <v>50</v>
      </c>
      <c r="N21" s="142">
        <v>61</v>
      </c>
      <c r="O21" s="142">
        <v>60</v>
      </c>
      <c r="P21" s="142">
        <v>5</v>
      </c>
      <c r="Q21" s="144">
        <v>90</v>
      </c>
      <c r="R21" s="142">
        <v>275</v>
      </c>
      <c r="S21" s="142">
        <v>686</v>
      </c>
      <c r="T21" s="142">
        <v>10</v>
      </c>
      <c r="U21" s="142">
        <v>10</v>
      </c>
      <c r="V21" s="144">
        <f t="shared" si="1"/>
        <v>11.757200000000001</v>
      </c>
      <c r="W21" s="144">
        <f t="shared" si="2"/>
        <v>176.358</v>
      </c>
      <c r="X21" s="142">
        <v>146.4</v>
      </c>
      <c r="Y21" s="144">
        <f t="shared" si="3"/>
        <v>6385.3751999999995</v>
      </c>
      <c r="Z21" s="144">
        <f t="shared" si="4"/>
        <v>319.26875999999999</v>
      </c>
      <c r="AA21" s="142">
        <v>400</v>
      </c>
      <c r="AB21" s="144">
        <f t="shared" si="5"/>
        <v>7104.6439599999994</v>
      </c>
      <c r="AC21" s="140">
        <v>0.3</v>
      </c>
      <c r="AD21" s="142" t="s">
        <v>81</v>
      </c>
    </row>
    <row r="22" spans="1:30" s="17" customFormat="1" ht="12.75" x14ac:dyDescent="0.25">
      <c r="A22" s="98">
        <v>19</v>
      </c>
      <c r="B22" s="99" t="s">
        <v>22</v>
      </c>
      <c r="C22" s="99" t="s">
        <v>21</v>
      </c>
      <c r="D22" s="99" t="s">
        <v>6</v>
      </c>
      <c r="E22" s="99" t="s">
        <v>69</v>
      </c>
      <c r="F22" s="99" t="s">
        <v>108</v>
      </c>
      <c r="G22" s="138">
        <v>2420</v>
      </c>
      <c r="H22" s="138">
        <v>80</v>
      </c>
      <c r="I22" s="138" t="s">
        <v>109</v>
      </c>
      <c r="J22" s="138">
        <f>(G22+H22)*20%</f>
        <v>500</v>
      </c>
      <c r="K22" s="138">
        <f t="shared" si="0"/>
        <v>420</v>
      </c>
      <c r="L22" s="138">
        <v>0</v>
      </c>
      <c r="M22" s="138">
        <v>50</v>
      </c>
      <c r="N22" s="138">
        <v>61</v>
      </c>
      <c r="O22" s="138">
        <v>60</v>
      </c>
      <c r="P22" s="138">
        <v>5</v>
      </c>
      <c r="Q22" s="139">
        <v>222.25</v>
      </c>
      <c r="R22" s="138">
        <v>0</v>
      </c>
      <c r="S22" s="138">
        <v>686</v>
      </c>
      <c r="T22" s="138">
        <v>10</v>
      </c>
      <c r="U22" s="138">
        <v>10</v>
      </c>
      <c r="V22" s="139">
        <f>K22*2/100</f>
        <v>8.4</v>
      </c>
      <c r="W22" s="139">
        <f>K22*30/100</f>
        <v>126</v>
      </c>
      <c r="X22" s="138">
        <v>146.4</v>
      </c>
      <c r="Y22" s="139">
        <f t="shared" si="3"/>
        <v>4805.0499999999993</v>
      </c>
      <c r="Z22" s="139">
        <f>Y22*5/100</f>
        <v>240.25249999999997</v>
      </c>
      <c r="AA22" s="138">
        <v>400</v>
      </c>
      <c r="AB22" s="139">
        <f>Y22+Z22+AA22</f>
        <v>5445.3024999999989</v>
      </c>
      <c r="AC22" s="140">
        <v>0.2</v>
      </c>
      <c r="AD22" s="138" t="s">
        <v>81</v>
      </c>
    </row>
    <row r="23" spans="1:30" s="17" customFormat="1" ht="12.75" x14ac:dyDescent="0.25">
      <c r="A23" s="98">
        <v>20</v>
      </c>
      <c r="B23" s="99" t="s">
        <v>22</v>
      </c>
      <c r="C23" s="99" t="s">
        <v>21</v>
      </c>
      <c r="D23" s="99" t="s">
        <v>6</v>
      </c>
      <c r="E23" s="99" t="s">
        <v>69</v>
      </c>
      <c r="F23" s="99" t="s">
        <v>110</v>
      </c>
      <c r="G23" s="138">
        <v>2420</v>
      </c>
      <c r="H23" s="138">
        <v>80</v>
      </c>
      <c r="I23" s="138" t="s">
        <v>109</v>
      </c>
      <c r="J23" s="141">
        <f>(G23+H23)*30%</f>
        <v>750</v>
      </c>
      <c r="K23" s="138">
        <f t="shared" si="0"/>
        <v>455</v>
      </c>
      <c r="L23" s="138">
        <v>0</v>
      </c>
      <c r="M23" s="138">
        <v>50</v>
      </c>
      <c r="N23" s="138">
        <v>61</v>
      </c>
      <c r="O23" s="138">
        <v>60</v>
      </c>
      <c r="P23" s="138">
        <v>5</v>
      </c>
      <c r="Q23" s="139">
        <v>222.25</v>
      </c>
      <c r="R23" s="138">
        <v>0</v>
      </c>
      <c r="S23" s="138">
        <v>686</v>
      </c>
      <c r="T23" s="138">
        <v>10</v>
      </c>
      <c r="U23" s="138">
        <v>10</v>
      </c>
      <c r="V23" s="139">
        <f t="shared" ref="V23:V24" si="6">K23*2/100</f>
        <v>9.1</v>
      </c>
      <c r="W23" s="139">
        <f t="shared" ref="W23:W24" si="7">K23*30/100</f>
        <v>136.5</v>
      </c>
      <c r="X23" s="138">
        <v>146.4</v>
      </c>
      <c r="Y23" s="139">
        <f t="shared" si="3"/>
        <v>5101.25</v>
      </c>
      <c r="Z23" s="139">
        <f t="shared" ref="Z23:Z24" si="8">Y23*5/100</f>
        <v>255.0625</v>
      </c>
      <c r="AA23" s="138">
        <v>400</v>
      </c>
      <c r="AB23" s="139">
        <f t="shared" ref="AB23:AB24" si="9">Y23+Z23+AA23</f>
        <v>5756.3125</v>
      </c>
      <c r="AC23" s="140">
        <v>0.3</v>
      </c>
      <c r="AD23" s="138" t="s">
        <v>81</v>
      </c>
    </row>
    <row r="24" spans="1:30" s="102" customFormat="1" ht="12.75" x14ac:dyDescent="0.25">
      <c r="A24" s="100">
        <v>21</v>
      </c>
      <c r="B24" s="101" t="s">
        <v>22</v>
      </c>
      <c r="C24" s="101" t="s">
        <v>21</v>
      </c>
      <c r="D24" s="101" t="s">
        <v>6</v>
      </c>
      <c r="E24" s="101" t="s">
        <v>69</v>
      </c>
      <c r="F24" s="101" t="s">
        <v>111</v>
      </c>
      <c r="G24" s="142">
        <v>2520</v>
      </c>
      <c r="H24" s="142">
        <v>80</v>
      </c>
      <c r="I24" s="142" t="s">
        <v>109</v>
      </c>
      <c r="J24" s="143">
        <f>(G24+H24)*30%</f>
        <v>780</v>
      </c>
      <c r="K24" s="142">
        <f t="shared" si="0"/>
        <v>473.2</v>
      </c>
      <c r="L24" s="142">
        <v>17</v>
      </c>
      <c r="M24" s="142">
        <v>50</v>
      </c>
      <c r="N24" s="142">
        <v>61</v>
      </c>
      <c r="O24" s="142">
        <v>60</v>
      </c>
      <c r="P24" s="142">
        <v>5</v>
      </c>
      <c r="Q24" s="144">
        <v>197.86</v>
      </c>
      <c r="R24" s="142">
        <v>0</v>
      </c>
      <c r="S24" s="142">
        <v>686</v>
      </c>
      <c r="T24" s="142">
        <v>10</v>
      </c>
      <c r="U24" s="142">
        <v>10</v>
      </c>
      <c r="V24" s="144">
        <f t="shared" si="6"/>
        <v>9.4640000000000004</v>
      </c>
      <c r="W24" s="144">
        <f t="shared" si="7"/>
        <v>141.96</v>
      </c>
      <c r="X24" s="142">
        <v>146.4</v>
      </c>
      <c r="Y24" s="144">
        <f t="shared" si="3"/>
        <v>5247.8839999999991</v>
      </c>
      <c r="Z24" s="144">
        <f t="shared" si="8"/>
        <v>262.39419999999996</v>
      </c>
      <c r="AA24" s="142">
        <v>400</v>
      </c>
      <c r="AB24" s="144">
        <f t="shared" si="9"/>
        <v>5910.2781999999988</v>
      </c>
      <c r="AC24" s="140">
        <v>0.3</v>
      </c>
      <c r="AD24" s="142" t="s">
        <v>81</v>
      </c>
    </row>
    <row r="25" spans="1:30" s="17" customFormat="1" ht="12.75" x14ac:dyDescent="0.25">
      <c r="A25" s="98">
        <v>22</v>
      </c>
      <c r="B25" s="99" t="s">
        <v>22</v>
      </c>
      <c r="C25" s="99" t="s">
        <v>21</v>
      </c>
      <c r="D25" s="99" t="s">
        <v>30</v>
      </c>
      <c r="E25" s="99" t="s">
        <v>69</v>
      </c>
      <c r="F25" s="99" t="s">
        <v>108</v>
      </c>
      <c r="G25" s="138">
        <v>1500</v>
      </c>
      <c r="H25" s="138">
        <v>80</v>
      </c>
      <c r="I25" s="138" t="s">
        <v>109</v>
      </c>
      <c r="J25" s="138">
        <f>(G25+H25)*20%</f>
        <v>316</v>
      </c>
      <c r="K25" s="138">
        <f t="shared" si="0"/>
        <v>265.44</v>
      </c>
      <c r="L25" s="138">
        <v>0</v>
      </c>
      <c r="M25" s="138">
        <v>50</v>
      </c>
      <c r="N25" s="138">
        <v>61</v>
      </c>
      <c r="O25" s="138">
        <v>60</v>
      </c>
      <c r="P25" s="138">
        <v>5</v>
      </c>
      <c r="Q25" s="139">
        <v>209.85</v>
      </c>
      <c r="R25" s="138">
        <v>0</v>
      </c>
      <c r="S25" s="138">
        <v>686</v>
      </c>
      <c r="T25" s="138">
        <v>10</v>
      </c>
      <c r="U25" s="138">
        <v>10</v>
      </c>
      <c r="V25" s="139">
        <f>K25*2/100</f>
        <v>5.3087999999999997</v>
      </c>
      <c r="W25" s="139">
        <f>K25*30/100</f>
        <v>79.632000000000005</v>
      </c>
      <c r="X25" s="138">
        <v>146.4</v>
      </c>
      <c r="Y25" s="139">
        <f t="shared" si="3"/>
        <v>3484.6307999999999</v>
      </c>
      <c r="Z25" s="139">
        <f>Y25*5/100</f>
        <v>174.23154</v>
      </c>
      <c r="AA25" s="138">
        <v>400</v>
      </c>
      <c r="AB25" s="139">
        <f>Y25+Z25+AA25</f>
        <v>4058.8623399999997</v>
      </c>
      <c r="AC25" s="140">
        <v>0.2</v>
      </c>
      <c r="AD25" s="138" t="s">
        <v>81</v>
      </c>
    </row>
    <row r="26" spans="1:30" s="17" customFormat="1" ht="12.75" x14ac:dyDescent="0.25">
      <c r="A26" s="98">
        <v>23</v>
      </c>
      <c r="B26" s="99" t="s">
        <v>22</v>
      </c>
      <c r="C26" s="99" t="s">
        <v>21</v>
      </c>
      <c r="D26" s="99" t="s">
        <v>30</v>
      </c>
      <c r="E26" s="99" t="s">
        <v>69</v>
      </c>
      <c r="F26" s="99" t="s">
        <v>110</v>
      </c>
      <c r="G26" s="138">
        <v>1600</v>
      </c>
      <c r="H26" s="138">
        <v>80</v>
      </c>
      <c r="I26" s="138" t="s">
        <v>109</v>
      </c>
      <c r="J26" s="138">
        <f>(G26+H26)*20%</f>
        <v>336</v>
      </c>
      <c r="K26" s="138">
        <f t="shared" si="0"/>
        <v>282.24</v>
      </c>
      <c r="L26" s="138">
        <v>0</v>
      </c>
      <c r="M26" s="138">
        <v>50</v>
      </c>
      <c r="N26" s="138">
        <v>61</v>
      </c>
      <c r="O26" s="138">
        <v>60</v>
      </c>
      <c r="P26" s="138">
        <v>5</v>
      </c>
      <c r="Q26" s="139">
        <v>183.43</v>
      </c>
      <c r="R26" s="138">
        <v>0</v>
      </c>
      <c r="S26" s="138">
        <v>686</v>
      </c>
      <c r="T26" s="138">
        <v>10</v>
      </c>
      <c r="U26" s="138">
        <v>10</v>
      </c>
      <c r="V26" s="139">
        <f t="shared" ref="V26:V27" si="10">K26*2/100</f>
        <v>5.6448</v>
      </c>
      <c r="W26" s="139">
        <f t="shared" ref="W26:W27" si="11">K26*30/100</f>
        <v>84.672000000000011</v>
      </c>
      <c r="X26" s="138">
        <v>146.4</v>
      </c>
      <c r="Y26" s="139">
        <f t="shared" si="3"/>
        <v>3600.3867999999998</v>
      </c>
      <c r="Z26" s="139">
        <f t="shared" ref="Z26:Z27" si="12">Y26*5/100</f>
        <v>180.01933999999997</v>
      </c>
      <c r="AA26" s="138">
        <v>400</v>
      </c>
      <c r="AB26" s="139">
        <f t="shared" ref="AB26:AB27" si="13">Y26+Z26+AA26</f>
        <v>4180.4061399999991</v>
      </c>
      <c r="AC26" s="140">
        <v>0.2</v>
      </c>
      <c r="AD26" s="138" t="s">
        <v>81</v>
      </c>
    </row>
    <row r="27" spans="1:30" s="17" customFormat="1" ht="12.75" x14ac:dyDescent="0.25">
      <c r="A27" s="98">
        <v>24</v>
      </c>
      <c r="B27" s="99" t="s">
        <v>8</v>
      </c>
      <c r="C27" s="99" t="s">
        <v>7</v>
      </c>
      <c r="D27" s="99" t="s">
        <v>6</v>
      </c>
      <c r="E27" s="99" t="s">
        <v>69</v>
      </c>
      <c r="F27" s="99" t="s">
        <v>108</v>
      </c>
      <c r="G27" s="138">
        <v>2320</v>
      </c>
      <c r="H27" s="138">
        <v>80</v>
      </c>
      <c r="I27" s="138" t="s">
        <v>109</v>
      </c>
      <c r="J27" s="138">
        <f>(G27+H27)*20%</f>
        <v>480</v>
      </c>
      <c r="K27" s="138">
        <f t="shared" si="0"/>
        <v>403.2</v>
      </c>
      <c r="L27" s="138">
        <v>0</v>
      </c>
      <c r="M27" s="138">
        <v>50</v>
      </c>
      <c r="N27" s="138">
        <v>61</v>
      </c>
      <c r="O27" s="138">
        <v>60</v>
      </c>
      <c r="P27" s="138">
        <v>5</v>
      </c>
      <c r="Q27" s="139">
        <v>123.53</v>
      </c>
      <c r="R27" s="138">
        <v>0</v>
      </c>
      <c r="S27" s="138">
        <v>686</v>
      </c>
      <c r="T27" s="138">
        <v>10</v>
      </c>
      <c r="U27" s="138">
        <v>10</v>
      </c>
      <c r="V27" s="139">
        <f t="shared" si="10"/>
        <v>8.0640000000000001</v>
      </c>
      <c r="W27" s="139">
        <f t="shared" si="11"/>
        <v>120.96</v>
      </c>
      <c r="X27" s="138">
        <v>146.4</v>
      </c>
      <c r="Y27" s="139">
        <f t="shared" si="3"/>
        <v>4564.1539999999995</v>
      </c>
      <c r="Z27" s="139">
        <f t="shared" si="12"/>
        <v>228.20769999999996</v>
      </c>
      <c r="AA27" s="138">
        <v>400</v>
      </c>
      <c r="AB27" s="139">
        <f t="shared" si="13"/>
        <v>5192.3616999999995</v>
      </c>
      <c r="AC27" s="140">
        <v>0.2</v>
      </c>
      <c r="AD27" s="138" t="s">
        <v>81</v>
      </c>
    </row>
    <row r="28" spans="1:30" ht="18" customHeight="1" x14ac:dyDescent="0.25">
      <c r="A28" s="98">
        <v>25</v>
      </c>
      <c r="B28" s="99" t="s">
        <v>8</v>
      </c>
      <c r="C28" s="99" t="s">
        <v>7</v>
      </c>
      <c r="D28" s="99" t="s">
        <v>6</v>
      </c>
      <c r="E28" s="99" t="s">
        <v>69</v>
      </c>
      <c r="F28" s="99" t="s">
        <v>108</v>
      </c>
      <c r="G28" s="138">
        <v>2320</v>
      </c>
      <c r="H28" s="138">
        <v>80</v>
      </c>
      <c r="I28" s="138" t="s">
        <v>109</v>
      </c>
      <c r="J28" s="141">
        <f>(G28+H28)*30%</f>
        <v>720</v>
      </c>
      <c r="K28" s="139">
        <f t="shared" ref="K28:K32" si="14">2640*14/100</f>
        <v>369.6</v>
      </c>
      <c r="L28" s="138">
        <v>0</v>
      </c>
      <c r="M28" s="138">
        <v>50</v>
      </c>
      <c r="N28" s="138">
        <v>61</v>
      </c>
      <c r="O28" s="138">
        <v>60</v>
      </c>
      <c r="P28" s="138">
        <v>5</v>
      </c>
      <c r="Q28" s="139">
        <v>96.07</v>
      </c>
      <c r="R28" s="138">
        <v>0</v>
      </c>
      <c r="S28" s="138">
        <v>686</v>
      </c>
      <c r="T28" s="138">
        <v>10</v>
      </c>
      <c r="U28" s="138">
        <v>10</v>
      </c>
      <c r="V28" s="139">
        <f>K28*2/100</f>
        <v>7.3920000000000003</v>
      </c>
      <c r="W28" s="139">
        <f>K28*30/100</f>
        <v>110.88</v>
      </c>
      <c r="X28" s="138">
        <v>146.4</v>
      </c>
      <c r="Y28" s="139">
        <f>G28+H28+J28+K28+M28+N28+O28+P28+Q28+R28+S28+T28+U28+V28+W28+X28</f>
        <v>4732.3419999999996</v>
      </c>
      <c r="Z28" s="139">
        <f>Y28*5/100</f>
        <v>236.61709999999999</v>
      </c>
      <c r="AA28" s="138">
        <v>400</v>
      </c>
      <c r="AB28" s="139">
        <f>Y28+Z28+AA28</f>
        <v>5368.9591</v>
      </c>
      <c r="AC28" s="140">
        <v>0.3</v>
      </c>
      <c r="AD28" s="138" t="s">
        <v>81</v>
      </c>
    </row>
    <row r="29" spans="1:30" ht="18" customHeight="1" x14ac:dyDescent="0.25">
      <c r="A29" s="98">
        <v>26</v>
      </c>
      <c r="B29" s="99" t="s">
        <v>8</v>
      </c>
      <c r="C29" s="99" t="s">
        <v>7</v>
      </c>
      <c r="D29" s="99" t="s">
        <v>6</v>
      </c>
      <c r="E29" s="99" t="s">
        <v>69</v>
      </c>
      <c r="F29" s="99" t="s">
        <v>110</v>
      </c>
      <c r="G29" s="138">
        <v>2420</v>
      </c>
      <c r="H29" s="138">
        <v>80</v>
      </c>
      <c r="I29" s="138" t="s">
        <v>109</v>
      </c>
      <c r="J29" s="138">
        <f>(G29+H29)*20%</f>
        <v>500</v>
      </c>
      <c r="K29" s="139">
        <f t="shared" si="14"/>
        <v>369.6</v>
      </c>
      <c r="L29" s="138">
        <v>0</v>
      </c>
      <c r="M29" s="138">
        <v>50</v>
      </c>
      <c r="N29" s="138">
        <v>61</v>
      </c>
      <c r="O29" s="138">
        <v>60</v>
      </c>
      <c r="P29" s="138">
        <v>5</v>
      </c>
      <c r="Q29" s="139">
        <v>101.45</v>
      </c>
      <c r="R29" s="138">
        <v>0</v>
      </c>
      <c r="S29" s="138">
        <v>686</v>
      </c>
      <c r="T29" s="138">
        <v>10</v>
      </c>
      <c r="U29" s="138">
        <v>10</v>
      </c>
      <c r="V29" s="139">
        <f>K29*2/100</f>
        <v>7.3920000000000003</v>
      </c>
      <c r="W29" s="139">
        <f>K29*30/100</f>
        <v>110.88</v>
      </c>
      <c r="X29" s="138">
        <v>146.4</v>
      </c>
      <c r="Y29" s="139">
        <f>G29+H29+J29+K29+M29+N29+O29+P29+Q29+R29+S29+T29+U29+V29+W29+X29</f>
        <v>4617.7219999999988</v>
      </c>
      <c r="Z29" s="139">
        <f>Y29*5/100</f>
        <v>230.88609999999994</v>
      </c>
      <c r="AA29" s="138">
        <v>400</v>
      </c>
      <c r="AB29" s="139">
        <f>Y29+Z29+AA29</f>
        <v>5248.6080999999986</v>
      </c>
      <c r="AC29" s="140">
        <v>0.2</v>
      </c>
      <c r="AD29" s="138" t="s">
        <v>81</v>
      </c>
    </row>
    <row r="30" spans="1:30" ht="18" customHeight="1" x14ac:dyDescent="0.25">
      <c r="A30" s="98">
        <v>27</v>
      </c>
      <c r="B30" s="99" t="s">
        <v>8</v>
      </c>
      <c r="C30" s="99" t="s">
        <v>7</v>
      </c>
      <c r="D30" s="99" t="s">
        <v>6</v>
      </c>
      <c r="E30" s="99" t="s">
        <v>69</v>
      </c>
      <c r="F30" s="99" t="s">
        <v>113</v>
      </c>
      <c r="G30" s="138">
        <v>2420</v>
      </c>
      <c r="H30" s="138">
        <v>80</v>
      </c>
      <c r="I30" s="138" t="s">
        <v>109</v>
      </c>
      <c r="J30" s="138">
        <f>(G30+H30)*20%</f>
        <v>500</v>
      </c>
      <c r="K30" s="139">
        <f t="shared" si="14"/>
        <v>369.6</v>
      </c>
      <c r="L30" s="138">
        <v>0</v>
      </c>
      <c r="M30" s="138">
        <v>50</v>
      </c>
      <c r="N30" s="138">
        <v>61</v>
      </c>
      <c r="O30" s="138">
        <v>60</v>
      </c>
      <c r="P30" s="138">
        <v>5</v>
      </c>
      <c r="Q30" s="139">
        <v>118.5</v>
      </c>
      <c r="R30" s="145">
        <v>100</v>
      </c>
      <c r="S30" s="138">
        <v>686</v>
      </c>
      <c r="T30" s="138">
        <v>10</v>
      </c>
      <c r="U30" s="138">
        <v>10</v>
      </c>
      <c r="V30" s="139">
        <f>K30*2/100</f>
        <v>7.3920000000000003</v>
      </c>
      <c r="W30" s="139">
        <f>K30*30/100</f>
        <v>110.88</v>
      </c>
      <c r="X30" s="138">
        <v>146.4</v>
      </c>
      <c r="Y30" s="139">
        <f>G30+H30+J30+K30+M30+N30+O30+P30+Q30+R30+S30+T30+U30+V30+W30+X30</f>
        <v>4734.7719999999999</v>
      </c>
      <c r="Z30" s="139">
        <f>Y30*5/100</f>
        <v>236.73860000000002</v>
      </c>
      <c r="AA30" s="138">
        <v>400</v>
      </c>
      <c r="AB30" s="139">
        <f>Y30+Z30+AA30</f>
        <v>5371.5105999999996</v>
      </c>
      <c r="AC30" s="140">
        <v>0.2</v>
      </c>
      <c r="AD30" s="138" t="s">
        <v>81</v>
      </c>
    </row>
    <row r="31" spans="1:30" ht="18" customHeight="1" x14ac:dyDescent="0.25">
      <c r="A31" s="98">
        <v>28</v>
      </c>
      <c r="B31" s="99" t="s">
        <v>8</v>
      </c>
      <c r="C31" s="99" t="s">
        <v>7</v>
      </c>
      <c r="D31" s="99" t="s">
        <v>6</v>
      </c>
      <c r="E31" s="99" t="s">
        <v>69</v>
      </c>
      <c r="F31" s="99" t="s">
        <v>110</v>
      </c>
      <c r="G31" s="138">
        <v>2420</v>
      </c>
      <c r="H31" s="138">
        <v>80</v>
      </c>
      <c r="I31" s="138" t="s">
        <v>109</v>
      </c>
      <c r="J31" s="141">
        <f>(G31+H31)*30%</f>
        <v>750</v>
      </c>
      <c r="K31" s="139">
        <f t="shared" si="14"/>
        <v>369.6</v>
      </c>
      <c r="L31" s="138">
        <v>0</v>
      </c>
      <c r="M31" s="138">
        <v>50</v>
      </c>
      <c r="N31" s="138">
        <v>61</v>
      </c>
      <c r="O31" s="138">
        <v>60</v>
      </c>
      <c r="P31" s="138">
        <v>5</v>
      </c>
      <c r="Q31" s="139">
        <v>121.58</v>
      </c>
      <c r="R31" s="138">
        <v>0</v>
      </c>
      <c r="S31" s="138">
        <v>686</v>
      </c>
      <c r="T31" s="138">
        <v>10</v>
      </c>
      <c r="U31" s="138">
        <v>10</v>
      </c>
      <c r="V31" s="139">
        <f>K31*2/100</f>
        <v>7.3920000000000003</v>
      </c>
      <c r="W31" s="139">
        <f>K31*30/100</f>
        <v>110.88</v>
      </c>
      <c r="X31" s="138">
        <v>146.4</v>
      </c>
      <c r="Y31" s="139">
        <f>G31+H31+J31+K31+M31+N31+O31+P31+Q31+R31+S31+T31+U31+V31+W31+X31</f>
        <v>4887.8519999999999</v>
      </c>
      <c r="Z31" s="139">
        <f>Y31*5/100</f>
        <v>244.39259999999999</v>
      </c>
      <c r="AA31" s="138">
        <v>400</v>
      </c>
      <c r="AB31" s="139">
        <f>Y31+Z31+AA31</f>
        <v>5532.2446</v>
      </c>
      <c r="AC31" s="140">
        <v>0.3</v>
      </c>
      <c r="AD31" s="138" t="s">
        <v>81</v>
      </c>
    </row>
    <row r="32" spans="1:30" s="68" customFormat="1" ht="18" customHeight="1" x14ac:dyDescent="0.25">
      <c r="A32" s="100">
        <v>29</v>
      </c>
      <c r="B32" s="101" t="s">
        <v>8</v>
      </c>
      <c r="C32" s="101" t="s">
        <v>7</v>
      </c>
      <c r="D32" s="101" t="s">
        <v>6</v>
      </c>
      <c r="E32" s="101" t="s">
        <v>69</v>
      </c>
      <c r="F32" s="101" t="s">
        <v>111</v>
      </c>
      <c r="G32" s="142">
        <v>2520</v>
      </c>
      <c r="H32" s="142">
        <v>80</v>
      </c>
      <c r="I32" s="142" t="s">
        <v>109</v>
      </c>
      <c r="J32" s="143">
        <f>(G32+H32)*30%</f>
        <v>780</v>
      </c>
      <c r="K32" s="144">
        <f t="shared" si="14"/>
        <v>369.6</v>
      </c>
      <c r="L32" s="142">
        <v>0</v>
      </c>
      <c r="M32" s="142">
        <v>50</v>
      </c>
      <c r="N32" s="142">
        <v>61</v>
      </c>
      <c r="O32" s="142">
        <v>60</v>
      </c>
      <c r="P32" s="142">
        <v>5</v>
      </c>
      <c r="Q32" s="144">
        <v>92.26</v>
      </c>
      <c r="R32" s="142">
        <v>100</v>
      </c>
      <c r="S32" s="142">
        <v>686</v>
      </c>
      <c r="T32" s="142">
        <v>10</v>
      </c>
      <c r="U32" s="142">
        <v>10</v>
      </c>
      <c r="V32" s="144">
        <f>K32*2/100</f>
        <v>7.3920000000000003</v>
      </c>
      <c r="W32" s="144">
        <f>K32*30/100</f>
        <v>110.88</v>
      </c>
      <c r="X32" s="142">
        <v>146.4</v>
      </c>
      <c r="Y32" s="144">
        <f>G32+H32+J32+K32+M32+N32+O32+P32+Q32+R32+S32+T32+U32+V32+W32+X32</f>
        <v>5088.5320000000002</v>
      </c>
      <c r="Z32" s="144">
        <f>Y32*5/100</f>
        <v>254.42660000000001</v>
      </c>
      <c r="AA32" s="142">
        <v>400</v>
      </c>
      <c r="AB32" s="144">
        <f>Y32+Z32+AA32</f>
        <v>5742.9585999999999</v>
      </c>
      <c r="AC32" s="140">
        <v>0.3</v>
      </c>
      <c r="AD32" s="142" t="s">
        <v>81</v>
      </c>
    </row>
    <row r="33" spans="1:30" s="17" customFormat="1" ht="12.75" x14ac:dyDescent="0.25">
      <c r="A33" s="98">
        <v>30</v>
      </c>
      <c r="B33" s="99" t="s">
        <v>8</v>
      </c>
      <c r="C33" s="99" t="s">
        <v>7</v>
      </c>
      <c r="D33" s="99" t="s">
        <v>20</v>
      </c>
      <c r="E33" s="99" t="s">
        <v>69</v>
      </c>
      <c r="F33" s="99" t="s">
        <v>108</v>
      </c>
      <c r="G33" s="138">
        <v>1680</v>
      </c>
      <c r="H33" s="138">
        <v>80</v>
      </c>
      <c r="I33" s="138" t="s">
        <v>109</v>
      </c>
      <c r="J33" s="138">
        <f>(G33+H33)*20%</f>
        <v>352</v>
      </c>
      <c r="K33" s="138">
        <f t="shared" ref="K33:K38" si="15">(G33+H33+J33)*14/100</f>
        <v>295.68</v>
      </c>
      <c r="L33" s="138">
        <v>0</v>
      </c>
      <c r="M33" s="138">
        <v>50</v>
      </c>
      <c r="N33" s="138">
        <v>61</v>
      </c>
      <c r="O33" s="138">
        <v>60</v>
      </c>
      <c r="P33" s="138">
        <v>5</v>
      </c>
      <c r="Q33" s="139">
        <v>140</v>
      </c>
      <c r="R33" s="138">
        <v>0</v>
      </c>
      <c r="S33" s="138">
        <v>686</v>
      </c>
      <c r="T33" s="138">
        <v>10</v>
      </c>
      <c r="U33" s="138">
        <v>10</v>
      </c>
      <c r="V33" s="139">
        <f t="shared" ref="V33:V57" si="16">K33*2/100</f>
        <v>5.9135999999999997</v>
      </c>
      <c r="W33" s="139">
        <f t="shared" ref="W33:W65" si="17">K33*30/100</f>
        <v>88.703999999999994</v>
      </c>
      <c r="X33" s="138">
        <v>146.4</v>
      </c>
      <c r="Y33" s="139">
        <f>SUM(G33:X33)</f>
        <v>3670.6976</v>
      </c>
      <c r="Z33" s="139">
        <f t="shared" ref="Z33:Z39" si="18">Y33*5/100</f>
        <v>183.53488000000002</v>
      </c>
      <c r="AA33" s="138">
        <v>400</v>
      </c>
      <c r="AB33" s="139">
        <f t="shared" ref="AB33:AB39" si="19">Y33+Z33+AA33</f>
        <v>4254.2324800000006</v>
      </c>
      <c r="AC33" s="140">
        <v>0.2</v>
      </c>
      <c r="AD33" s="138" t="s">
        <v>81</v>
      </c>
    </row>
    <row r="34" spans="1:30" s="17" customFormat="1" ht="12.75" x14ac:dyDescent="0.25">
      <c r="A34" s="98">
        <v>31</v>
      </c>
      <c r="B34" s="99" t="s">
        <v>8</v>
      </c>
      <c r="C34" s="99" t="s">
        <v>7</v>
      </c>
      <c r="D34" s="99" t="s">
        <v>20</v>
      </c>
      <c r="E34" s="99" t="s">
        <v>69</v>
      </c>
      <c r="F34" s="99" t="s">
        <v>114</v>
      </c>
      <c r="G34" s="138">
        <v>1780</v>
      </c>
      <c r="H34" s="138">
        <v>80</v>
      </c>
      <c r="I34" s="138" t="s">
        <v>109</v>
      </c>
      <c r="J34" s="138">
        <f>(G34+H34)*20%</f>
        <v>372</v>
      </c>
      <c r="K34" s="138">
        <f t="shared" si="15"/>
        <v>312.48</v>
      </c>
      <c r="L34" s="138">
        <v>0</v>
      </c>
      <c r="M34" s="138">
        <v>50</v>
      </c>
      <c r="N34" s="138">
        <v>61</v>
      </c>
      <c r="O34" s="138">
        <v>60</v>
      </c>
      <c r="P34" s="138">
        <v>5</v>
      </c>
      <c r="Q34" s="139">
        <v>140</v>
      </c>
      <c r="R34" s="138">
        <v>100</v>
      </c>
      <c r="S34" s="138">
        <v>686</v>
      </c>
      <c r="T34" s="138">
        <v>10</v>
      </c>
      <c r="U34" s="138">
        <v>10</v>
      </c>
      <c r="V34" s="139">
        <f t="shared" si="16"/>
        <v>6.2496</v>
      </c>
      <c r="W34" s="139">
        <f t="shared" si="17"/>
        <v>93.744000000000014</v>
      </c>
      <c r="X34" s="138">
        <v>146.4</v>
      </c>
      <c r="Y34" s="139">
        <f>SUM(G34:X34)</f>
        <v>3912.8736000000004</v>
      </c>
      <c r="Z34" s="139">
        <f t="shared" si="18"/>
        <v>195.64368000000002</v>
      </c>
      <c r="AA34" s="138">
        <v>400</v>
      </c>
      <c r="AB34" s="139">
        <f t="shared" si="19"/>
        <v>4508.51728</v>
      </c>
      <c r="AC34" s="140">
        <v>0.2</v>
      </c>
      <c r="AD34" s="138" t="s">
        <v>81</v>
      </c>
    </row>
    <row r="35" spans="1:30" s="17" customFormat="1" ht="12.75" x14ac:dyDescent="0.25">
      <c r="A35" s="98">
        <v>32</v>
      </c>
      <c r="B35" s="99" t="s">
        <v>8</v>
      </c>
      <c r="C35" s="99" t="s">
        <v>7</v>
      </c>
      <c r="D35" s="99" t="s">
        <v>20</v>
      </c>
      <c r="E35" s="99" t="s">
        <v>69</v>
      </c>
      <c r="F35" s="99" t="s">
        <v>115</v>
      </c>
      <c r="G35" s="138">
        <v>1780</v>
      </c>
      <c r="H35" s="138">
        <v>80</v>
      </c>
      <c r="I35" s="138" t="s">
        <v>109</v>
      </c>
      <c r="J35" s="141">
        <f>(G35+H35)*30%</f>
        <v>558</v>
      </c>
      <c r="K35" s="138">
        <f t="shared" si="15"/>
        <v>338.52</v>
      </c>
      <c r="L35" s="138">
        <v>0</v>
      </c>
      <c r="M35" s="138">
        <v>50</v>
      </c>
      <c r="N35" s="138">
        <v>61</v>
      </c>
      <c r="O35" s="138">
        <v>60</v>
      </c>
      <c r="P35" s="138">
        <v>5</v>
      </c>
      <c r="Q35" s="139">
        <v>140</v>
      </c>
      <c r="R35" s="138">
        <v>100</v>
      </c>
      <c r="S35" s="138">
        <v>686</v>
      </c>
      <c r="T35" s="138">
        <v>10</v>
      </c>
      <c r="U35" s="138">
        <v>10</v>
      </c>
      <c r="V35" s="139">
        <f t="shared" si="16"/>
        <v>6.7703999999999995</v>
      </c>
      <c r="W35" s="139">
        <f t="shared" si="17"/>
        <v>101.55599999999998</v>
      </c>
      <c r="X35" s="138">
        <v>146.4</v>
      </c>
      <c r="Y35" s="139">
        <f>SUM(G35:X35)</f>
        <v>4133.2464</v>
      </c>
      <c r="Z35" s="139">
        <f t="shared" si="18"/>
        <v>206.66231999999999</v>
      </c>
      <c r="AA35" s="138">
        <v>400</v>
      </c>
      <c r="AB35" s="139">
        <f t="shared" si="19"/>
        <v>4739.9087200000004</v>
      </c>
      <c r="AC35" s="140">
        <v>0.3</v>
      </c>
      <c r="AD35" s="138" t="s">
        <v>81</v>
      </c>
    </row>
    <row r="36" spans="1:30" s="102" customFormat="1" ht="12.75" x14ac:dyDescent="0.25">
      <c r="A36" s="100">
        <v>33</v>
      </c>
      <c r="B36" s="101" t="s">
        <v>8</v>
      </c>
      <c r="C36" s="101" t="s">
        <v>7</v>
      </c>
      <c r="D36" s="101" t="s">
        <v>20</v>
      </c>
      <c r="E36" s="101" t="s">
        <v>69</v>
      </c>
      <c r="F36" s="101" t="s">
        <v>111</v>
      </c>
      <c r="G36" s="142">
        <v>1880</v>
      </c>
      <c r="H36" s="142">
        <v>80</v>
      </c>
      <c r="I36" s="142" t="s">
        <v>109</v>
      </c>
      <c r="J36" s="143">
        <f>(G36+H36)*30%</f>
        <v>588</v>
      </c>
      <c r="K36" s="142">
        <f t="shared" si="15"/>
        <v>356.72</v>
      </c>
      <c r="L36" s="142">
        <v>0</v>
      </c>
      <c r="M36" s="142">
        <v>50</v>
      </c>
      <c r="N36" s="142">
        <v>61</v>
      </c>
      <c r="O36" s="142">
        <v>60</v>
      </c>
      <c r="P36" s="142">
        <v>5</v>
      </c>
      <c r="Q36" s="144">
        <v>140</v>
      </c>
      <c r="R36" s="142">
        <v>100</v>
      </c>
      <c r="S36" s="142">
        <v>686</v>
      </c>
      <c r="T36" s="142">
        <v>10</v>
      </c>
      <c r="U36" s="142">
        <v>10</v>
      </c>
      <c r="V36" s="144">
        <f t="shared" si="16"/>
        <v>7.1344000000000003</v>
      </c>
      <c r="W36" s="144">
        <f t="shared" si="17"/>
        <v>107.01600000000001</v>
      </c>
      <c r="X36" s="142">
        <v>146.4</v>
      </c>
      <c r="Y36" s="144">
        <f>SUM(G36:X36)</f>
        <v>4287.2703999999994</v>
      </c>
      <c r="Z36" s="144">
        <f t="shared" si="18"/>
        <v>214.36351999999999</v>
      </c>
      <c r="AA36" s="142">
        <v>400</v>
      </c>
      <c r="AB36" s="144">
        <f t="shared" si="19"/>
        <v>4901.6339199999993</v>
      </c>
      <c r="AC36" s="140">
        <v>0.3</v>
      </c>
      <c r="AD36" s="142" t="s">
        <v>81</v>
      </c>
    </row>
    <row r="37" spans="1:30" ht="18" customHeight="1" x14ac:dyDescent="0.25">
      <c r="A37" s="98">
        <v>34</v>
      </c>
      <c r="B37" s="99" t="s">
        <v>19</v>
      </c>
      <c r="C37" s="99" t="s">
        <v>18</v>
      </c>
      <c r="D37" s="99" t="s">
        <v>17</v>
      </c>
      <c r="E37" s="99" t="s">
        <v>69</v>
      </c>
      <c r="F37" s="99" t="s">
        <v>108</v>
      </c>
      <c r="G37" s="138">
        <v>1470</v>
      </c>
      <c r="H37" s="138">
        <v>80</v>
      </c>
      <c r="I37" s="138" t="s">
        <v>109</v>
      </c>
      <c r="J37" s="138">
        <f>(G37+H37)*20%</f>
        <v>310</v>
      </c>
      <c r="K37" s="138">
        <f t="shared" si="15"/>
        <v>260.39999999999998</v>
      </c>
      <c r="L37" s="138">
        <v>0</v>
      </c>
      <c r="M37" s="138">
        <v>50</v>
      </c>
      <c r="N37" s="138">
        <v>61</v>
      </c>
      <c r="O37" s="138">
        <v>60</v>
      </c>
      <c r="P37" s="138">
        <v>5</v>
      </c>
      <c r="Q37" s="139">
        <v>101</v>
      </c>
      <c r="R37" s="138">
        <v>0</v>
      </c>
      <c r="S37" s="138">
        <v>686</v>
      </c>
      <c r="T37" s="138">
        <v>10</v>
      </c>
      <c r="U37" s="138">
        <v>10</v>
      </c>
      <c r="V37" s="139">
        <f t="shared" si="16"/>
        <v>5.2079999999999993</v>
      </c>
      <c r="W37" s="139">
        <f t="shared" si="17"/>
        <v>78.11999999999999</v>
      </c>
      <c r="X37" s="138">
        <v>146.4</v>
      </c>
      <c r="Y37" s="139">
        <f t="shared" ref="Y37:Y61" si="20">SUM(G37:X37)</f>
        <v>3333.1280000000002</v>
      </c>
      <c r="Z37" s="139">
        <f t="shared" si="18"/>
        <v>166.65639999999999</v>
      </c>
      <c r="AA37" s="138">
        <v>400</v>
      </c>
      <c r="AB37" s="139">
        <f t="shared" si="19"/>
        <v>3899.7844</v>
      </c>
      <c r="AC37" s="140">
        <v>0.2</v>
      </c>
      <c r="AD37" s="138" t="s">
        <v>81</v>
      </c>
    </row>
    <row r="38" spans="1:30" ht="18" customHeight="1" x14ac:dyDescent="0.25">
      <c r="A38" s="98">
        <v>35</v>
      </c>
      <c r="B38" s="99" t="s">
        <v>19</v>
      </c>
      <c r="C38" s="99" t="s">
        <v>18</v>
      </c>
      <c r="D38" s="99" t="s">
        <v>17</v>
      </c>
      <c r="E38" s="99" t="s">
        <v>69</v>
      </c>
      <c r="F38" s="99" t="s">
        <v>110</v>
      </c>
      <c r="G38" s="138">
        <v>1570</v>
      </c>
      <c r="H38" s="138">
        <v>80</v>
      </c>
      <c r="I38" s="138" t="s">
        <v>109</v>
      </c>
      <c r="J38" s="141">
        <f>(G38+H38)*30%</f>
        <v>495</v>
      </c>
      <c r="K38" s="138">
        <f t="shared" si="15"/>
        <v>300.3</v>
      </c>
      <c r="L38" s="138">
        <v>0</v>
      </c>
      <c r="M38" s="138">
        <v>50</v>
      </c>
      <c r="N38" s="138">
        <v>61</v>
      </c>
      <c r="O38" s="138">
        <v>60</v>
      </c>
      <c r="P38" s="138">
        <v>5</v>
      </c>
      <c r="Q38" s="139">
        <v>103.46</v>
      </c>
      <c r="R38" s="138">
        <v>0</v>
      </c>
      <c r="S38" s="138">
        <v>686</v>
      </c>
      <c r="T38" s="138">
        <v>10</v>
      </c>
      <c r="U38" s="138">
        <v>10</v>
      </c>
      <c r="V38" s="139">
        <f t="shared" si="16"/>
        <v>6.0060000000000002</v>
      </c>
      <c r="W38" s="139">
        <f t="shared" si="17"/>
        <v>90.09</v>
      </c>
      <c r="X38" s="138">
        <v>146.4</v>
      </c>
      <c r="Y38" s="139">
        <f t="shared" si="20"/>
        <v>3673.2560000000003</v>
      </c>
      <c r="Z38" s="139">
        <f t="shared" si="18"/>
        <v>183.66280000000003</v>
      </c>
      <c r="AA38" s="138">
        <v>400</v>
      </c>
      <c r="AB38" s="139">
        <f t="shared" si="19"/>
        <v>4256.9188000000004</v>
      </c>
      <c r="AC38" s="140">
        <v>0.3</v>
      </c>
      <c r="AD38" s="138" t="s">
        <v>81</v>
      </c>
    </row>
    <row r="39" spans="1:30" ht="18" customHeight="1" x14ac:dyDescent="0.25">
      <c r="A39" s="98">
        <v>36</v>
      </c>
      <c r="B39" s="99" t="s">
        <v>116</v>
      </c>
      <c r="C39" s="99" t="s">
        <v>18</v>
      </c>
      <c r="D39" s="99" t="s">
        <v>17</v>
      </c>
      <c r="E39" s="99" t="s">
        <v>69</v>
      </c>
      <c r="F39" s="99" t="s">
        <v>117</v>
      </c>
      <c r="G39" s="138">
        <v>1570</v>
      </c>
      <c r="H39" s="138">
        <v>80</v>
      </c>
      <c r="I39" s="146">
        <v>609.70000000000005</v>
      </c>
      <c r="J39" s="138"/>
      <c r="K39" s="138">
        <f>(G39+H39+I39)*14/100</f>
        <v>316.35799999999995</v>
      </c>
      <c r="L39" s="138">
        <v>0</v>
      </c>
      <c r="M39" s="138">
        <v>50</v>
      </c>
      <c r="N39" s="138">
        <v>61</v>
      </c>
      <c r="O39" s="138">
        <v>60</v>
      </c>
      <c r="P39" s="138">
        <v>5</v>
      </c>
      <c r="Q39" s="139">
        <v>140</v>
      </c>
      <c r="R39" s="138">
        <v>0</v>
      </c>
      <c r="S39" s="138">
        <v>686</v>
      </c>
      <c r="T39" s="138">
        <v>10</v>
      </c>
      <c r="U39" s="138">
        <v>10</v>
      </c>
      <c r="V39" s="139">
        <f t="shared" si="16"/>
        <v>6.3271599999999992</v>
      </c>
      <c r="W39" s="139">
        <f t="shared" si="17"/>
        <v>94.907399999999981</v>
      </c>
      <c r="X39" s="138">
        <v>146.4</v>
      </c>
      <c r="Y39" s="139">
        <f t="shared" si="20"/>
        <v>3845.69256</v>
      </c>
      <c r="Z39" s="139">
        <f t="shared" si="18"/>
        <v>192.284628</v>
      </c>
      <c r="AA39" s="138">
        <v>400</v>
      </c>
      <c r="AB39" s="139">
        <f t="shared" si="19"/>
        <v>4437.9771879999998</v>
      </c>
      <c r="AC39" s="140" t="s">
        <v>118</v>
      </c>
      <c r="AD39" s="138" t="s">
        <v>81</v>
      </c>
    </row>
    <row r="40" spans="1:30" ht="18" customHeight="1" x14ac:dyDescent="0.25">
      <c r="A40" s="98">
        <v>37</v>
      </c>
      <c r="B40" s="99" t="s">
        <v>73</v>
      </c>
      <c r="C40" s="99" t="s">
        <v>18</v>
      </c>
      <c r="D40" s="99" t="s">
        <v>20</v>
      </c>
      <c r="E40" s="99" t="s">
        <v>69</v>
      </c>
      <c r="F40" s="99" t="s">
        <v>108</v>
      </c>
      <c r="G40" s="138">
        <v>1680</v>
      </c>
      <c r="H40" s="138">
        <v>80</v>
      </c>
      <c r="I40" s="138" t="s">
        <v>109</v>
      </c>
      <c r="J40" s="138">
        <f>(G40+H40)*20%</f>
        <v>352</v>
      </c>
      <c r="K40" s="138">
        <f t="shared" ref="K40:K65" si="21">(G40+H40+J40)*14/100</f>
        <v>295.68</v>
      </c>
      <c r="L40" s="138">
        <v>17</v>
      </c>
      <c r="M40" s="138">
        <v>50</v>
      </c>
      <c r="N40" s="138">
        <v>61</v>
      </c>
      <c r="O40" s="138">
        <v>60</v>
      </c>
      <c r="P40" s="138">
        <v>5</v>
      </c>
      <c r="Q40" s="139">
        <v>45</v>
      </c>
      <c r="R40" s="138">
        <v>0</v>
      </c>
      <c r="S40" s="138">
        <v>686</v>
      </c>
      <c r="T40" s="138">
        <v>10</v>
      </c>
      <c r="U40" s="138">
        <v>10</v>
      </c>
      <c r="V40" s="139">
        <f t="shared" si="16"/>
        <v>5.9135999999999997</v>
      </c>
      <c r="W40" s="139">
        <f t="shared" si="17"/>
        <v>88.703999999999994</v>
      </c>
      <c r="X40" s="138">
        <v>146.4</v>
      </c>
      <c r="Y40" s="139">
        <f t="shared" si="20"/>
        <v>3592.6976</v>
      </c>
      <c r="Z40" s="139">
        <f>Y40*5/100</f>
        <v>179.63488000000001</v>
      </c>
      <c r="AA40" s="138">
        <v>400</v>
      </c>
      <c r="AB40" s="139">
        <f>Y40+Z40+AA40</f>
        <v>4172.33248</v>
      </c>
      <c r="AC40" s="140">
        <v>0.2</v>
      </c>
      <c r="AD40" s="138" t="s">
        <v>81</v>
      </c>
    </row>
    <row r="41" spans="1:30" ht="18" customHeight="1" x14ac:dyDescent="0.25">
      <c r="A41" s="98">
        <v>38</v>
      </c>
      <c r="B41" s="99" t="s">
        <v>73</v>
      </c>
      <c r="C41" s="99" t="s">
        <v>18</v>
      </c>
      <c r="D41" s="99" t="s">
        <v>112</v>
      </c>
      <c r="E41" s="99" t="s">
        <v>69</v>
      </c>
      <c r="F41" s="99" t="s">
        <v>119</v>
      </c>
      <c r="G41" s="138">
        <v>4730</v>
      </c>
      <c r="H41" s="138">
        <v>80</v>
      </c>
      <c r="I41" s="138" t="s">
        <v>109</v>
      </c>
      <c r="J41" s="141">
        <f>(G41+H41)*30%</f>
        <v>1443</v>
      </c>
      <c r="K41" s="138">
        <f t="shared" si="21"/>
        <v>875.42</v>
      </c>
      <c r="L41" s="138">
        <v>17</v>
      </c>
      <c r="M41" s="138">
        <v>50</v>
      </c>
      <c r="N41" s="138">
        <v>61</v>
      </c>
      <c r="O41" s="138">
        <v>60</v>
      </c>
      <c r="P41" s="138">
        <v>5</v>
      </c>
      <c r="Q41" s="139">
        <v>45</v>
      </c>
      <c r="R41" s="138">
        <v>0</v>
      </c>
      <c r="S41" s="138">
        <v>686</v>
      </c>
      <c r="T41" s="138">
        <v>10</v>
      </c>
      <c r="U41" s="138">
        <v>10</v>
      </c>
      <c r="V41" s="139">
        <f t="shared" si="16"/>
        <v>17.508399999999998</v>
      </c>
      <c r="W41" s="139">
        <f t="shared" si="17"/>
        <v>262.62599999999998</v>
      </c>
      <c r="X41" s="138">
        <v>146.4</v>
      </c>
      <c r="Y41" s="139">
        <f t="shared" ref="Y41:Y44" si="22">SUM(G41:X41)</f>
        <v>8498.9543999999987</v>
      </c>
      <c r="Z41" s="139">
        <f>Y41*5/100</f>
        <v>424.94771999999995</v>
      </c>
      <c r="AA41" s="138">
        <v>400</v>
      </c>
      <c r="AB41" s="139">
        <f>Y41+Z41+AA41</f>
        <v>9323.9021199999988</v>
      </c>
      <c r="AC41" s="140">
        <v>0.3</v>
      </c>
      <c r="AD41" s="138" t="s">
        <v>81</v>
      </c>
    </row>
    <row r="42" spans="1:30" s="68" customFormat="1" ht="18" customHeight="1" x14ac:dyDescent="0.25">
      <c r="A42" s="100">
        <v>39</v>
      </c>
      <c r="B42" s="101" t="s">
        <v>73</v>
      </c>
      <c r="C42" s="101" t="s">
        <v>18</v>
      </c>
      <c r="D42" s="101" t="s">
        <v>120</v>
      </c>
      <c r="E42" s="101" t="s">
        <v>69</v>
      </c>
      <c r="F42" s="101" t="s">
        <v>121</v>
      </c>
      <c r="G42" s="142">
        <v>4730</v>
      </c>
      <c r="H42" s="142">
        <v>80</v>
      </c>
      <c r="I42" s="142" t="s">
        <v>109</v>
      </c>
      <c r="J42" s="143">
        <f>(G42+H42)*30%</f>
        <v>1443</v>
      </c>
      <c r="K42" s="142">
        <f t="shared" si="21"/>
        <v>875.42</v>
      </c>
      <c r="L42" s="142">
        <v>17</v>
      </c>
      <c r="M42" s="142">
        <v>50</v>
      </c>
      <c r="N42" s="142">
        <v>61</v>
      </c>
      <c r="O42" s="142">
        <v>60</v>
      </c>
      <c r="P42" s="142">
        <v>5</v>
      </c>
      <c r="Q42" s="144">
        <v>45</v>
      </c>
      <c r="R42" s="142">
        <v>0</v>
      </c>
      <c r="S42" s="142">
        <v>686</v>
      </c>
      <c r="T42" s="142">
        <v>10</v>
      </c>
      <c r="U42" s="142">
        <v>10</v>
      </c>
      <c r="V42" s="144">
        <f t="shared" si="16"/>
        <v>17.508399999999998</v>
      </c>
      <c r="W42" s="144">
        <f t="shared" si="17"/>
        <v>262.62599999999998</v>
      </c>
      <c r="X42" s="142">
        <v>146.4</v>
      </c>
      <c r="Y42" s="144">
        <f t="shared" si="22"/>
        <v>8498.9543999999987</v>
      </c>
      <c r="Z42" s="144">
        <f>Y42*5/100</f>
        <v>424.94771999999995</v>
      </c>
      <c r="AA42" s="142">
        <v>400</v>
      </c>
      <c r="AB42" s="144">
        <f>Y42+Z42+AA42</f>
        <v>9323.9021199999988</v>
      </c>
      <c r="AC42" s="140">
        <v>0.3</v>
      </c>
      <c r="AD42" s="142" t="s">
        <v>81</v>
      </c>
    </row>
    <row r="43" spans="1:30" s="68" customFormat="1" ht="18" customHeight="1" x14ac:dyDescent="0.25">
      <c r="A43" s="100">
        <v>40</v>
      </c>
      <c r="B43" s="101" t="s">
        <v>73</v>
      </c>
      <c r="C43" s="101" t="s">
        <v>18</v>
      </c>
      <c r="D43" s="101" t="s">
        <v>120</v>
      </c>
      <c r="E43" s="101" t="s">
        <v>69</v>
      </c>
      <c r="F43" s="101" t="s">
        <v>122</v>
      </c>
      <c r="G43" s="142">
        <v>4830</v>
      </c>
      <c r="H43" s="142">
        <v>80</v>
      </c>
      <c r="I43" s="142" t="s">
        <v>109</v>
      </c>
      <c r="J43" s="143">
        <f>(G43+H43)*30%</f>
        <v>1473</v>
      </c>
      <c r="K43" s="142">
        <f t="shared" si="21"/>
        <v>893.62</v>
      </c>
      <c r="L43" s="142">
        <v>17</v>
      </c>
      <c r="M43" s="142">
        <v>50</v>
      </c>
      <c r="N43" s="142">
        <v>61</v>
      </c>
      <c r="O43" s="142">
        <v>60</v>
      </c>
      <c r="P43" s="142">
        <v>5</v>
      </c>
      <c r="Q43" s="144">
        <v>45</v>
      </c>
      <c r="R43" s="142">
        <v>0</v>
      </c>
      <c r="S43" s="142">
        <v>686</v>
      </c>
      <c r="T43" s="142">
        <v>10</v>
      </c>
      <c r="U43" s="142">
        <v>10</v>
      </c>
      <c r="V43" s="144">
        <f t="shared" si="16"/>
        <v>17.872399999999999</v>
      </c>
      <c r="W43" s="144">
        <f t="shared" si="17"/>
        <v>268.08600000000001</v>
      </c>
      <c r="X43" s="142">
        <v>146.4</v>
      </c>
      <c r="Y43" s="144">
        <f t="shared" si="22"/>
        <v>8652.9783999999981</v>
      </c>
      <c r="Z43" s="144">
        <f>Y43*5/100</f>
        <v>432.64891999999992</v>
      </c>
      <c r="AA43" s="142">
        <v>400</v>
      </c>
      <c r="AB43" s="144">
        <f>Y43+Z43+AA43</f>
        <v>9485.6273199999978</v>
      </c>
      <c r="AC43" s="140">
        <v>0.3</v>
      </c>
      <c r="AD43" s="142" t="s">
        <v>81</v>
      </c>
    </row>
    <row r="44" spans="1:30" ht="18" customHeight="1" x14ac:dyDescent="0.25">
      <c r="A44" s="98">
        <v>41</v>
      </c>
      <c r="B44" s="99" t="s">
        <v>73</v>
      </c>
      <c r="C44" s="99" t="s">
        <v>18</v>
      </c>
      <c r="D44" s="99" t="s">
        <v>120</v>
      </c>
      <c r="E44" s="99" t="s">
        <v>69</v>
      </c>
      <c r="F44" s="99"/>
      <c r="G44" s="138">
        <v>4830</v>
      </c>
      <c r="H44" s="138">
        <v>80</v>
      </c>
      <c r="I44" s="138" t="s">
        <v>109</v>
      </c>
      <c r="J44" s="141">
        <f>(G44+H44)*20%</f>
        <v>982</v>
      </c>
      <c r="K44" s="138">
        <f t="shared" si="21"/>
        <v>824.88</v>
      </c>
      <c r="L44" s="138">
        <v>17</v>
      </c>
      <c r="M44" s="138">
        <v>50</v>
      </c>
      <c r="N44" s="138">
        <v>61</v>
      </c>
      <c r="O44" s="138">
        <v>60</v>
      </c>
      <c r="P44" s="138">
        <v>5</v>
      </c>
      <c r="Q44" s="139">
        <v>45</v>
      </c>
      <c r="R44" s="138">
        <v>0</v>
      </c>
      <c r="S44" s="138">
        <v>686</v>
      </c>
      <c r="T44" s="138">
        <v>10</v>
      </c>
      <c r="U44" s="138">
        <v>10</v>
      </c>
      <c r="V44" s="139">
        <f t="shared" si="16"/>
        <v>16.497599999999998</v>
      </c>
      <c r="W44" s="139">
        <f t="shared" si="17"/>
        <v>247.46400000000003</v>
      </c>
      <c r="X44" s="138">
        <v>146.4</v>
      </c>
      <c r="Y44" s="139">
        <f t="shared" si="22"/>
        <v>8071.2415999999994</v>
      </c>
      <c r="Z44" s="139">
        <f>Y44*5/100</f>
        <v>403.56207999999998</v>
      </c>
      <c r="AA44" s="138">
        <v>400</v>
      </c>
      <c r="AB44" s="139">
        <f>Y44+Z44+AA44</f>
        <v>8874.8036799999991</v>
      </c>
      <c r="AC44" s="140">
        <v>0.3</v>
      </c>
      <c r="AD44" s="138" t="s">
        <v>81</v>
      </c>
    </row>
    <row r="45" spans="1:30" ht="18" customHeight="1" x14ac:dyDescent="0.25">
      <c r="A45" s="98">
        <v>42</v>
      </c>
      <c r="B45" s="99" t="s">
        <v>15</v>
      </c>
      <c r="C45" s="103" t="s">
        <v>14</v>
      </c>
      <c r="D45" s="99" t="s">
        <v>6</v>
      </c>
      <c r="E45" s="99" t="s">
        <v>69</v>
      </c>
      <c r="F45" s="99" t="s">
        <v>108</v>
      </c>
      <c r="G45" s="138">
        <v>2320</v>
      </c>
      <c r="H45" s="138">
        <v>80</v>
      </c>
      <c r="I45" s="138" t="s">
        <v>109</v>
      </c>
      <c r="J45" s="138">
        <f>(G45+H45)*20%</f>
        <v>480</v>
      </c>
      <c r="K45" s="138">
        <f t="shared" si="21"/>
        <v>403.2</v>
      </c>
      <c r="L45" s="138">
        <v>0</v>
      </c>
      <c r="M45" s="138">
        <v>50</v>
      </c>
      <c r="N45" s="138">
        <v>61</v>
      </c>
      <c r="O45" s="138">
        <v>60</v>
      </c>
      <c r="P45" s="138">
        <v>5</v>
      </c>
      <c r="Q45" s="139">
        <v>45</v>
      </c>
      <c r="R45" s="138">
        <v>100</v>
      </c>
      <c r="S45" s="138">
        <v>686</v>
      </c>
      <c r="T45" s="138">
        <v>10</v>
      </c>
      <c r="U45" s="138">
        <v>10</v>
      </c>
      <c r="V45" s="139">
        <f t="shared" si="16"/>
        <v>8.0640000000000001</v>
      </c>
      <c r="W45" s="139">
        <f t="shared" si="17"/>
        <v>120.96</v>
      </c>
      <c r="X45" s="138">
        <v>146.4</v>
      </c>
      <c r="Y45" s="139">
        <f t="shared" si="20"/>
        <v>4585.6239999999998</v>
      </c>
      <c r="Z45" s="139">
        <f t="shared" ref="Z45:Z57" si="23">Y45*5/100</f>
        <v>229.28119999999998</v>
      </c>
      <c r="AA45" s="138">
        <v>400</v>
      </c>
      <c r="AB45" s="139">
        <f t="shared" ref="AB45:AB57" si="24">Y45+Z45+AA45</f>
        <v>5214.9052000000001</v>
      </c>
      <c r="AC45" s="140">
        <v>0.2</v>
      </c>
      <c r="AD45" s="138" t="s">
        <v>81</v>
      </c>
    </row>
    <row r="46" spans="1:30" ht="18" customHeight="1" x14ac:dyDescent="0.25">
      <c r="A46" s="98">
        <v>43</v>
      </c>
      <c r="B46" s="99" t="s">
        <v>15</v>
      </c>
      <c r="C46" s="103" t="s">
        <v>14</v>
      </c>
      <c r="D46" s="99" t="s">
        <v>6</v>
      </c>
      <c r="E46" s="99" t="s">
        <v>69</v>
      </c>
      <c r="F46" s="99" t="s">
        <v>110</v>
      </c>
      <c r="G46" s="138">
        <v>2420</v>
      </c>
      <c r="H46" s="138">
        <v>80</v>
      </c>
      <c r="I46" s="138" t="s">
        <v>109</v>
      </c>
      <c r="J46" s="138">
        <f>(G46+H46)*20%</f>
        <v>500</v>
      </c>
      <c r="K46" s="138">
        <f t="shared" si="21"/>
        <v>420</v>
      </c>
      <c r="L46" s="138">
        <v>0</v>
      </c>
      <c r="M46" s="138">
        <v>50</v>
      </c>
      <c r="N46" s="138">
        <v>61</v>
      </c>
      <c r="O46" s="138">
        <v>60</v>
      </c>
      <c r="P46" s="138">
        <v>5</v>
      </c>
      <c r="Q46" s="139">
        <v>45</v>
      </c>
      <c r="R46" s="138">
        <v>100</v>
      </c>
      <c r="S46" s="138">
        <v>686</v>
      </c>
      <c r="T46" s="138">
        <v>10</v>
      </c>
      <c r="U46" s="138">
        <v>10</v>
      </c>
      <c r="V46" s="139">
        <f t="shared" si="16"/>
        <v>8.4</v>
      </c>
      <c r="W46" s="139">
        <f t="shared" si="17"/>
        <v>126</v>
      </c>
      <c r="X46" s="138">
        <v>146.4</v>
      </c>
      <c r="Y46" s="139">
        <f t="shared" si="20"/>
        <v>4727.7999999999993</v>
      </c>
      <c r="Z46" s="139">
        <f t="shared" si="23"/>
        <v>236.38999999999996</v>
      </c>
      <c r="AA46" s="138">
        <v>400</v>
      </c>
      <c r="AB46" s="139">
        <f t="shared" si="24"/>
        <v>5364.19</v>
      </c>
      <c r="AC46" s="140">
        <v>0.2</v>
      </c>
      <c r="AD46" s="138" t="s">
        <v>81</v>
      </c>
    </row>
    <row r="47" spans="1:30" ht="18" customHeight="1" x14ac:dyDescent="0.25">
      <c r="A47" s="98">
        <v>44</v>
      </c>
      <c r="B47" s="99" t="s">
        <v>15</v>
      </c>
      <c r="C47" s="103" t="s">
        <v>14</v>
      </c>
      <c r="D47" s="99" t="s">
        <v>6</v>
      </c>
      <c r="E47" s="99" t="s">
        <v>69</v>
      </c>
      <c r="F47" s="99" t="s">
        <v>110</v>
      </c>
      <c r="G47" s="138">
        <v>2420</v>
      </c>
      <c r="H47" s="138">
        <v>80</v>
      </c>
      <c r="I47" s="138" t="s">
        <v>109</v>
      </c>
      <c r="J47" s="141">
        <f>(G47+H47)*30%</f>
        <v>750</v>
      </c>
      <c r="K47" s="138">
        <f t="shared" si="21"/>
        <v>455</v>
      </c>
      <c r="L47" s="138">
        <v>0</v>
      </c>
      <c r="M47" s="138">
        <v>50</v>
      </c>
      <c r="N47" s="138">
        <v>61</v>
      </c>
      <c r="O47" s="138">
        <v>60</v>
      </c>
      <c r="P47" s="138">
        <v>5</v>
      </c>
      <c r="Q47" s="139">
        <v>45</v>
      </c>
      <c r="R47" s="138">
        <v>100</v>
      </c>
      <c r="S47" s="138">
        <v>686</v>
      </c>
      <c r="T47" s="138">
        <v>10</v>
      </c>
      <c r="U47" s="138">
        <v>10</v>
      </c>
      <c r="V47" s="139">
        <f t="shared" si="16"/>
        <v>9.1</v>
      </c>
      <c r="W47" s="139">
        <f t="shared" si="17"/>
        <v>136.5</v>
      </c>
      <c r="X47" s="138">
        <v>146.4</v>
      </c>
      <c r="Y47" s="139">
        <f t="shared" si="20"/>
        <v>5024</v>
      </c>
      <c r="Z47" s="139">
        <f t="shared" si="23"/>
        <v>251.2</v>
      </c>
      <c r="AA47" s="138">
        <v>400</v>
      </c>
      <c r="AB47" s="139">
        <f t="shared" si="24"/>
        <v>5675.2</v>
      </c>
      <c r="AC47" s="140">
        <v>0.3</v>
      </c>
      <c r="AD47" s="138" t="s">
        <v>81</v>
      </c>
    </row>
    <row r="48" spans="1:30" s="68" customFormat="1" ht="18" customHeight="1" x14ac:dyDescent="0.25">
      <c r="A48" s="100">
        <v>45</v>
      </c>
      <c r="B48" s="101" t="s">
        <v>15</v>
      </c>
      <c r="C48" s="104" t="s">
        <v>14</v>
      </c>
      <c r="D48" s="101" t="s">
        <v>6</v>
      </c>
      <c r="E48" s="101" t="s">
        <v>69</v>
      </c>
      <c r="F48" s="101" t="s">
        <v>111</v>
      </c>
      <c r="G48" s="142">
        <v>2520</v>
      </c>
      <c r="H48" s="142">
        <v>80</v>
      </c>
      <c r="I48" s="142" t="s">
        <v>109</v>
      </c>
      <c r="J48" s="143">
        <f>(G48+H48)*30%</f>
        <v>780</v>
      </c>
      <c r="K48" s="142">
        <f t="shared" si="21"/>
        <v>473.2</v>
      </c>
      <c r="L48" s="142">
        <v>0</v>
      </c>
      <c r="M48" s="142">
        <v>50</v>
      </c>
      <c r="N48" s="142">
        <v>61</v>
      </c>
      <c r="O48" s="142">
        <v>60</v>
      </c>
      <c r="P48" s="142">
        <v>5</v>
      </c>
      <c r="Q48" s="144">
        <v>45</v>
      </c>
      <c r="R48" s="142">
        <v>100</v>
      </c>
      <c r="S48" s="142">
        <v>686</v>
      </c>
      <c r="T48" s="142">
        <v>10</v>
      </c>
      <c r="U48" s="142">
        <v>10</v>
      </c>
      <c r="V48" s="144">
        <f t="shared" si="16"/>
        <v>9.4640000000000004</v>
      </c>
      <c r="W48" s="144">
        <f t="shared" si="17"/>
        <v>141.96</v>
      </c>
      <c r="X48" s="142">
        <v>146.4</v>
      </c>
      <c r="Y48" s="144">
        <f t="shared" ref="Y48" si="25">SUM(G48:X48)</f>
        <v>5178.0239999999994</v>
      </c>
      <c r="Z48" s="144">
        <f t="shared" si="23"/>
        <v>258.90119999999996</v>
      </c>
      <c r="AA48" s="142">
        <v>400</v>
      </c>
      <c r="AB48" s="144">
        <f t="shared" si="24"/>
        <v>5836.9251999999997</v>
      </c>
      <c r="AC48" s="140">
        <v>0.3</v>
      </c>
      <c r="AD48" s="142" t="s">
        <v>81</v>
      </c>
    </row>
    <row r="49" spans="1:30" ht="18" customHeight="1" x14ac:dyDescent="0.25">
      <c r="A49" s="98">
        <v>46</v>
      </c>
      <c r="B49" s="99" t="s">
        <v>15</v>
      </c>
      <c r="C49" s="103" t="s">
        <v>14</v>
      </c>
      <c r="D49" s="99" t="s">
        <v>20</v>
      </c>
      <c r="E49" s="99" t="s">
        <v>69</v>
      </c>
      <c r="F49" s="99" t="s">
        <v>123</v>
      </c>
      <c r="G49" s="138">
        <v>1780</v>
      </c>
      <c r="H49" s="138">
        <v>80</v>
      </c>
      <c r="I49" s="138" t="s">
        <v>109</v>
      </c>
      <c r="J49" s="138">
        <f>(G49+H49)*20%</f>
        <v>372</v>
      </c>
      <c r="K49" s="138">
        <f t="shared" si="21"/>
        <v>312.48</v>
      </c>
      <c r="L49" s="138">
        <v>0</v>
      </c>
      <c r="M49" s="138">
        <v>50</v>
      </c>
      <c r="N49" s="138">
        <v>61</v>
      </c>
      <c r="O49" s="138">
        <v>60</v>
      </c>
      <c r="P49" s="138">
        <v>5</v>
      </c>
      <c r="Q49" s="139">
        <v>45</v>
      </c>
      <c r="R49" s="138">
        <v>100</v>
      </c>
      <c r="S49" s="138">
        <v>686</v>
      </c>
      <c r="T49" s="138">
        <v>10</v>
      </c>
      <c r="U49" s="138">
        <v>10</v>
      </c>
      <c r="V49" s="139">
        <f t="shared" si="16"/>
        <v>6.2496</v>
      </c>
      <c r="W49" s="139">
        <f t="shared" si="17"/>
        <v>93.744000000000014</v>
      </c>
      <c r="X49" s="138">
        <v>146.4</v>
      </c>
      <c r="Y49" s="139">
        <f t="shared" si="20"/>
        <v>3817.8736000000004</v>
      </c>
      <c r="Z49" s="139">
        <f t="shared" si="23"/>
        <v>190.89368000000002</v>
      </c>
      <c r="AA49" s="138">
        <v>400</v>
      </c>
      <c r="AB49" s="139">
        <f t="shared" si="24"/>
        <v>4408.76728</v>
      </c>
      <c r="AC49" s="140">
        <v>0.2</v>
      </c>
      <c r="AD49" s="138" t="s">
        <v>81</v>
      </c>
    </row>
    <row r="50" spans="1:30" ht="18" customHeight="1" x14ac:dyDescent="0.25">
      <c r="A50" s="98">
        <v>47</v>
      </c>
      <c r="B50" s="99" t="s">
        <v>15</v>
      </c>
      <c r="C50" s="103" t="s">
        <v>14</v>
      </c>
      <c r="D50" s="99" t="s">
        <v>20</v>
      </c>
      <c r="E50" s="99" t="s">
        <v>69</v>
      </c>
      <c r="F50" s="99" t="s">
        <v>124</v>
      </c>
      <c r="G50" s="138">
        <v>1780</v>
      </c>
      <c r="H50" s="138">
        <v>80</v>
      </c>
      <c r="I50" s="138" t="s">
        <v>109</v>
      </c>
      <c r="J50" s="141">
        <f>(G50+H50)*30%</f>
        <v>558</v>
      </c>
      <c r="K50" s="138">
        <f t="shared" si="21"/>
        <v>338.52</v>
      </c>
      <c r="L50" s="138">
        <v>0</v>
      </c>
      <c r="M50" s="138">
        <v>50</v>
      </c>
      <c r="N50" s="138">
        <v>61</v>
      </c>
      <c r="O50" s="138">
        <v>60</v>
      </c>
      <c r="P50" s="138">
        <v>5</v>
      </c>
      <c r="Q50" s="139">
        <v>45</v>
      </c>
      <c r="R50" s="138">
        <v>100</v>
      </c>
      <c r="S50" s="138">
        <v>686</v>
      </c>
      <c r="T50" s="138">
        <v>10</v>
      </c>
      <c r="U50" s="138">
        <v>10</v>
      </c>
      <c r="V50" s="139">
        <f t="shared" si="16"/>
        <v>6.7703999999999995</v>
      </c>
      <c r="W50" s="139">
        <f t="shared" si="17"/>
        <v>101.55599999999998</v>
      </c>
      <c r="X50" s="138">
        <v>146.4</v>
      </c>
      <c r="Y50" s="139">
        <f t="shared" si="20"/>
        <v>4038.2464</v>
      </c>
      <c r="Z50" s="139">
        <f t="shared" si="23"/>
        <v>201.91231999999999</v>
      </c>
      <c r="AA50" s="138">
        <v>400</v>
      </c>
      <c r="AB50" s="139">
        <f t="shared" si="24"/>
        <v>4640.1587200000004</v>
      </c>
      <c r="AC50" s="140">
        <v>0.3</v>
      </c>
      <c r="AD50" s="138" t="s">
        <v>81</v>
      </c>
    </row>
    <row r="51" spans="1:30" ht="18" customHeight="1" x14ac:dyDescent="0.25">
      <c r="A51" s="98">
        <v>48</v>
      </c>
      <c r="B51" s="99" t="s">
        <v>40</v>
      </c>
      <c r="C51" s="103" t="s">
        <v>14</v>
      </c>
      <c r="D51" s="99" t="s">
        <v>20</v>
      </c>
      <c r="E51" s="99" t="s">
        <v>69</v>
      </c>
      <c r="F51" s="99" t="s">
        <v>108</v>
      </c>
      <c r="G51" s="138">
        <v>1680</v>
      </c>
      <c r="H51" s="138">
        <v>80</v>
      </c>
      <c r="I51" s="138" t="s">
        <v>109</v>
      </c>
      <c r="J51" s="138">
        <f>(G51+H51)*20%</f>
        <v>352</v>
      </c>
      <c r="K51" s="138">
        <f t="shared" si="21"/>
        <v>295.68</v>
      </c>
      <c r="L51" s="138">
        <v>0</v>
      </c>
      <c r="M51" s="138">
        <v>50</v>
      </c>
      <c r="N51" s="138">
        <v>61</v>
      </c>
      <c r="O51" s="138">
        <v>60</v>
      </c>
      <c r="P51" s="138">
        <v>5</v>
      </c>
      <c r="Q51" s="139">
        <v>90</v>
      </c>
      <c r="R51" s="138">
        <v>100</v>
      </c>
      <c r="S51" s="138">
        <v>686</v>
      </c>
      <c r="T51" s="138">
        <v>10</v>
      </c>
      <c r="U51" s="138">
        <v>10</v>
      </c>
      <c r="V51" s="139">
        <f t="shared" si="16"/>
        <v>5.9135999999999997</v>
      </c>
      <c r="W51" s="139">
        <f t="shared" si="17"/>
        <v>88.703999999999994</v>
      </c>
      <c r="X51" s="138">
        <v>146.4</v>
      </c>
      <c r="Y51" s="139">
        <f t="shared" si="20"/>
        <v>3720.6976</v>
      </c>
      <c r="Z51" s="139">
        <f t="shared" si="23"/>
        <v>186.03488000000002</v>
      </c>
      <c r="AA51" s="138">
        <v>400</v>
      </c>
      <c r="AB51" s="139">
        <f t="shared" si="24"/>
        <v>4306.7324800000006</v>
      </c>
      <c r="AC51" s="140">
        <v>0.2</v>
      </c>
      <c r="AD51" s="138" t="s">
        <v>81</v>
      </c>
    </row>
    <row r="52" spans="1:30" ht="18" customHeight="1" x14ac:dyDescent="0.25">
      <c r="A52" s="98">
        <v>49</v>
      </c>
      <c r="B52" s="99" t="s">
        <v>40</v>
      </c>
      <c r="C52" s="103" t="s">
        <v>14</v>
      </c>
      <c r="D52" s="99" t="s">
        <v>20</v>
      </c>
      <c r="E52" s="99" t="s">
        <v>69</v>
      </c>
      <c r="F52" s="99" t="s">
        <v>125</v>
      </c>
      <c r="G52" s="138">
        <v>1780</v>
      </c>
      <c r="H52" s="138">
        <v>80</v>
      </c>
      <c r="I52" s="138" t="s">
        <v>109</v>
      </c>
      <c r="J52" s="141">
        <f>(G52+H52)*30%</f>
        <v>558</v>
      </c>
      <c r="K52" s="138">
        <f t="shared" si="21"/>
        <v>338.52</v>
      </c>
      <c r="L52" s="138">
        <v>0</v>
      </c>
      <c r="M52" s="138">
        <v>50</v>
      </c>
      <c r="N52" s="138">
        <v>61</v>
      </c>
      <c r="O52" s="138">
        <v>60</v>
      </c>
      <c r="P52" s="138">
        <v>5</v>
      </c>
      <c r="Q52" s="139">
        <v>125.34</v>
      </c>
      <c r="R52" s="138">
        <v>100</v>
      </c>
      <c r="S52" s="138">
        <v>686</v>
      </c>
      <c r="T52" s="138">
        <v>10</v>
      </c>
      <c r="U52" s="138">
        <v>10</v>
      </c>
      <c r="V52" s="139">
        <f t="shared" si="16"/>
        <v>6.7703999999999995</v>
      </c>
      <c r="W52" s="139">
        <f t="shared" si="17"/>
        <v>101.55599999999998</v>
      </c>
      <c r="X52" s="138">
        <v>146.4</v>
      </c>
      <c r="Y52" s="139">
        <f t="shared" si="20"/>
        <v>4118.5864000000001</v>
      </c>
      <c r="Z52" s="139">
        <f t="shared" si="23"/>
        <v>205.92932000000002</v>
      </c>
      <c r="AA52" s="138">
        <v>400</v>
      </c>
      <c r="AB52" s="139">
        <f t="shared" si="24"/>
        <v>4724.5157200000003</v>
      </c>
      <c r="AC52" s="140">
        <v>0.3</v>
      </c>
      <c r="AD52" s="138" t="s">
        <v>81</v>
      </c>
    </row>
    <row r="53" spans="1:30" ht="18" customHeight="1" x14ac:dyDescent="0.25">
      <c r="A53" s="98">
        <v>50</v>
      </c>
      <c r="B53" s="99" t="s">
        <v>40</v>
      </c>
      <c r="C53" s="103" t="s">
        <v>14</v>
      </c>
      <c r="D53" s="99" t="s">
        <v>20</v>
      </c>
      <c r="E53" s="99" t="s">
        <v>69</v>
      </c>
      <c r="F53" s="99" t="s">
        <v>126</v>
      </c>
      <c r="G53" s="138">
        <v>1780</v>
      </c>
      <c r="H53" s="138">
        <v>80</v>
      </c>
      <c r="I53" s="138" t="s">
        <v>109</v>
      </c>
      <c r="J53" s="141">
        <f>(G53+H53)*20%</f>
        <v>372</v>
      </c>
      <c r="K53" s="138">
        <f t="shared" si="21"/>
        <v>312.48</v>
      </c>
      <c r="L53" s="138">
        <v>0</v>
      </c>
      <c r="M53" s="138">
        <v>50</v>
      </c>
      <c r="N53" s="138">
        <v>61</v>
      </c>
      <c r="O53" s="138">
        <v>60</v>
      </c>
      <c r="P53" s="138">
        <v>5</v>
      </c>
      <c r="Q53" s="139">
        <v>104</v>
      </c>
      <c r="R53" s="138">
        <v>100</v>
      </c>
      <c r="S53" s="138">
        <v>686</v>
      </c>
      <c r="T53" s="138">
        <v>10</v>
      </c>
      <c r="U53" s="138">
        <v>10</v>
      </c>
      <c r="V53" s="139">
        <f t="shared" si="16"/>
        <v>6.2496</v>
      </c>
      <c r="W53" s="139">
        <f t="shared" si="17"/>
        <v>93.744000000000014</v>
      </c>
      <c r="X53" s="138">
        <v>146.4</v>
      </c>
      <c r="Y53" s="139">
        <f t="shared" si="20"/>
        <v>3876.8736000000004</v>
      </c>
      <c r="Z53" s="139">
        <f t="shared" si="23"/>
        <v>193.84368000000003</v>
      </c>
      <c r="AA53" s="138">
        <v>400</v>
      </c>
      <c r="AB53" s="139">
        <f t="shared" si="24"/>
        <v>4470.7172800000008</v>
      </c>
      <c r="AC53" s="140">
        <v>0.3</v>
      </c>
      <c r="AD53" s="138" t="s">
        <v>81</v>
      </c>
    </row>
    <row r="54" spans="1:30" ht="18" customHeight="1" x14ac:dyDescent="0.25">
      <c r="A54" s="98">
        <v>51</v>
      </c>
      <c r="B54" s="99" t="s">
        <v>15</v>
      </c>
      <c r="C54" s="103" t="s">
        <v>14</v>
      </c>
      <c r="D54" s="99" t="s">
        <v>25</v>
      </c>
      <c r="E54" s="99" t="s">
        <v>69</v>
      </c>
      <c r="F54" s="99" t="s">
        <v>108</v>
      </c>
      <c r="G54" s="138">
        <v>3630</v>
      </c>
      <c r="H54" s="138">
        <v>80</v>
      </c>
      <c r="I54" s="138" t="s">
        <v>109</v>
      </c>
      <c r="J54" s="138">
        <f>(G54+H54)*20%</f>
        <v>742</v>
      </c>
      <c r="K54" s="138">
        <f t="shared" si="21"/>
        <v>623.28</v>
      </c>
      <c r="L54" s="138">
        <v>0</v>
      </c>
      <c r="M54" s="138">
        <v>50</v>
      </c>
      <c r="N54" s="138">
        <v>61</v>
      </c>
      <c r="O54" s="138">
        <v>60</v>
      </c>
      <c r="P54" s="138">
        <v>5</v>
      </c>
      <c r="Q54" s="139">
        <v>90.83</v>
      </c>
      <c r="R54" s="138">
        <v>100</v>
      </c>
      <c r="S54" s="138">
        <v>686</v>
      </c>
      <c r="T54" s="138">
        <v>10</v>
      </c>
      <c r="U54" s="138">
        <v>10</v>
      </c>
      <c r="V54" s="139">
        <f t="shared" si="16"/>
        <v>12.4656</v>
      </c>
      <c r="W54" s="139">
        <f t="shared" si="17"/>
        <v>186.98399999999998</v>
      </c>
      <c r="X54" s="138">
        <v>146.4</v>
      </c>
      <c r="Y54" s="139">
        <f t="shared" si="20"/>
        <v>6493.9596000000001</v>
      </c>
      <c r="Z54" s="139">
        <f t="shared" si="23"/>
        <v>324.69798000000003</v>
      </c>
      <c r="AA54" s="138">
        <v>400</v>
      </c>
      <c r="AB54" s="139">
        <f t="shared" si="24"/>
        <v>7218.6575800000001</v>
      </c>
      <c r="AC54" s="140">
        <v>0.2</v>
      </c>
      <c r="AD54" s="138" t="s">
        <v>81</v>
      </c>
    </row>
    <row r="55" spans="1:30" ht="18" customHeight="1" x14ac:dyDescent="0.25">
      <c r="A55" s="98">
        <v>52</v>
      </c>
      <c r="B55" s="99" t="s">
        <v>127</v>
      </c>
      <c r="C55" s="103" t="s">
        <v>14</v>
      </c>
      <c r="D55" s="99" t="s">
        <v>25</v>
      </c>
      <c r="E55" s="99" t="s">
        <v>69</v>
      </c>
      <c r="F55" s="99" t="s">
        <v>108</v>
      </c>
      <c r="G55" s="138">
        <v>3630</v>
      </c>
      <c r="H55" s="138">
        <v>80</v>
      </c>
      <c r="I55" s="138" t="s">
        <v>109</v>
      </c>
      <c r="J55" s="138">
        <f>(G55+H55)*20%</f>
        <v>742</v>
      </c>
      <c r="K55" s="138">
        <f t="shared" si="21"/>
        <v>623.28</v>
      </c>
      <c r="L55" s="138">
        <v>0</v>
      </c>
      <c r="M55" s="138">
        <v>50</v>
      </c>
      <c r="N55" s="138">
        <v>61</v>
      </c>
      <c r="O55" s="138">
        <v>60</v>
      </c>
      <c r="P55" s="138">
        <v>5</v>
      </c>
      <c r="Q55" s="139">
        <v>90.83</v>
      </c>
      <c r="R55" s="138">
        <v>100</v>
      </c>
      <c r="S55" s="138">
        <v>686</v>
      </c>
      <c r="T55" s="138">
        <v>10</v>
      </c>
      <c r="U55" s="138">
        <v>10</v>
      </c>
      <c r="V55" s="139">
        <f t="shared" si="16"/>
        <v>12.4656</v>
      </c>
      <c r="W55" s="139">
        <f t="shared" si="17"/>
        <v>186.98399999999998</v>
      </c>
      <c r="X55" s="138">
        <v>146.4</v>
      </c>
      <c r="Y55" s="139">
        <f t="shared" si="20"/>
        <v>6493.9596000000001</v>
      </c>
      <c r="Z55" s="139">
        <f t="shared" si="23"/>
        <v>324.69798000000003</v>
      </c>
      <c r="AA55" s="138">
        <v>400</v>
      </c>
      <c r="AB55" s="139">
        <f t="shared" si="24"/>
        <v>7218.6575800000001</v>
      </c>
      <c r="AC55" s="140">
        <v>0.2</v>
      </c>
      <c r="AD55" s="138" t="s">
        <v>81</v>
      </c>
    </row>
    <row r="56" spans="1:30" ht="18" customHeight="1" x14ac:dyDescent="0.25">
      <c r="A56" s="98">
        <v>53</v>
      </c>
      <c r="B56" s="99" t="s">
        <v>127</v>
      </c>
      <c r="C56" s="103" t="s">
        <v>14</v>
      </c>
      <c r="D56" s="99" t="s">
        <v>25</v>
      </c>
      <c r="E56" s="99" t="s">
        <v>69</v>
      </c>
      <c r="F56" s="99" t="s">
        <v>110</v>
      </c>
      <c r="G56" s="138">
        <v>3730</v>
      </c>
      <c r="H56" s="138">
        <v>80</v>
      </c>
      <c r="I56" s="138" t="s">
        <v>109</v>
      </c>
      <c r="J56" s="138">
        <f>(G56+H56)*20%</f>
        <v>762</v>
      </c>
      <c r="K56" s="138">
        <f t="shared" si="21"/>
        <v>640.08000000000004</v>
      </c>
      <c r="L56" s="138">
        <v>0</v>
      </c>
      <c r="M56" s="138">
        <v>50</v>
      </c>
      <c r="N56" s="138">
        <v>61</v>
      </c>
      <c r="O56" s="138">
        <v>60</v>
      </c>
      <c r="P56" s="138">
        <v>5</v>
      </c>
      <c r="Q56" s="139">
        <v>93.79</v>
      </c>
      <c r="R56" s="138">
        <v>100</v>
      </c>
      <c r="S56" s="138">
        <v>686</v>
      </c>
      <c r="T56" s="138">
        <v>10</v>
      </c>
      <c r="U56" s="138">
        <v>10</v>
      </c>
      <c r="V56" s="139">
        <f t="shared" si="16"/>
        <v>12.801600000000001</v>
      </c>
      <c r="W56" s="139">
        <f t="shared" si="17"/>
        <v>192.024</v>
      </c>
      <c r="X56" s="138">
        <v>146.4</v>
      </c>
      <c r="Y56" s="139">
        <f t="shared" si="20"/>
        <v>6639.0955999999996</v>
      </c>
      <c r="Z56" s="139">
        <f t="shared" si="23"/>
        <v>331.95477999999997</v>
      </c>
      <c r="AA56" s="138">
        <v>400</v>
      </c>
      <c r="AB56" s="139">
        <f t="shared" si="24"/>
        <v>7371.0503799999997</v>
      </c>
      <c r="AC56" s="140">
        <v>0.2</v>
      </c>
      <c r="AD56" s="138" t="s">
        <v>81</v>
      </c>
    </row>
    <row r="57" spans="1:30" ht="18" customHeight="1" x14ac:dyDescent="0.25">
      <c r="A57" s="98">
        <v>54</v>
      </c>
      <c r="B57" s="99" t="s">
        <v>127</v>
      </c>
      <c r="C57" s="103" t="s">
        <v>14</v>
      </c>
      <c r="D57" s="99" t="s">
        <v>25</v>
      </c>
      <c r="E57" s="99" t="s">
        <v>69</v>
      </c>
      <c r="F57" s="99" t="s">
        <v>110</v>
      </c>
      <c r="G57" s="138">
        <v>3730</v>
      </c>
      <c r="H57" s="138">
        <v>80</v>
      </c>
      <c r="I57" s="138" t="s">
        <v>109</v>
      </c>
      <c r="J57" s="141">
        <f>(G57+H57)*30%</f>
        <v>1143</v>
      </c>
      <c r="K57" s="138">
        <f t="shared" si="21"/>
        <v>693.42</v>
      </c>
      <c r="L57" s="138">
        <v>0</v>
      </c>
      <c r="M57" s="138">
        <v>50</v>
      </c>
      <c r="N57" s="138">
        <v>61</v>
      </c>
      <c r="O57" s="138">
        <v>60</v>
      </c>
      <c r="P57" s="138">
        <v>5</v>
      </c>
      <c r="Q57" s="139">
        <v>92.44</v>
      </c>
      <c r="R57" s="138">
        <v>0</v>
      </c>
      <c r="S57" s="138">
        <v>686</v>
      </c>
      <c r="T57" s="138">
        <v>10</v>
      </c>
      <c r="U57" s="138">
        <v>10</v>
      </c>
      <c r="V57" s="139">
        <f t="shared" si="16"/>
        <v>13.868399999999999</v>
      </c>
      <c r="W57" s="139">
        <f t="shared" si="17"/>
        <v>208.02599999999998</v>
      </c>
      <c r="X57" s="138">
        <v>146.4</v>
      </c>
      <c r="Y57" s="139">
        <f t="shared" si="20"/>
        <v>6989.1543999999994</v>
      </c>
      <c r="Z57" s="139">
        <f t="shared" si="23"/>
        <v>349.45771999999999</v>
      </c>
      <c r="AA57" s="138">
        <v>400</v>
      </c>
      <c r="AB57" s="139">
        <f t="shared" si="24"/>
        <v>7738.6121199999998</v>
      </c>
      <c r="AC57" s="140">
        <v>0.3</v>
      </c>
      <c r="AD57" s="138" t="s">
        <v>81</v>
      </c>
    </row>
    <row r="58" spans="1:30" ht="18" customHeight="1" x14ac:dyDescent="0.25">
      <c r="A58" s="98">
        <v>55</v>
      </c>
      <c r="B58" s="99" t="s">
        <v>16</v>
      </c>
      <c r="C58" s="99" t="s">
        <v>12</v>
      </c>
      <c r="D58" s="99" t="s">
        <v>11</v>
      </c>
      <c r="E58" s="99" t="s">
        <v>69</v>
      </c>
      <c r="F58" s="99" t="s">
        <v>110</v>
      </c>
      <c r="G58" s="138">
        <v>2910</v>
      </c>
      <c r="H58" s="138">
        <v>80</v>
      </c>
      <c r="I58" s="138" t="s">
        <v>109</v>
      </c>
      <c r="J58" s="138">
        <f>(G58+H58)*20%</f>
        <v>598</v>
      </c>
      <c r="K58" s="138">
        <f t="shared" si="21"/>
        <v>502.32</v>
      </c>
      <c r="L58" s="138">
        <v>0</v>
      </c>
      <c r="M58" s="138">
        <v>50</v>
      </c>
      <c r="N58" s="138">
        <v>61</v>
      </c>
      <c r="O58" s="138">
        <v>60</v>
      </c>
      <c r="P58" s="138">
        <v>5</v>
      </c>
      <c r="Q58" s="139">
        <v>106.76</v>
      </c>
      <c r="R58" s="138">
        <v>0</v>
      </c>
      <c r="S58" s="138">
        <v>686</v>
      </c>
      <c r="T58" s="138">
        <v>10</v>
      </c>
      <c r="U58" s="138">
        <v>10</v>
      </c>
      <c r="V58" s="139">
        <f>K58*2/100</f>
        <v>10.0464</v>
      </c>
      <c r="W58" s="139">
        <f t="shared" si="17"/>
        <v>150.696</v>
      </c>
      <c r="X58" s="138">
        <v>146.4</v>
      </c>
      <c r="Y58" s="139">
        <f t="shared" si="20"/>
        <v>5386.2223999999997</v>
      </c>
      <c r="Z58" s="139">
        <f>Y58*5/100</f>
        <v>269.31111999999996</v>
      </c>
      <c r="AA58" s="138">
        <v>400</v>
      </c>
      <c r="AB58" s="139">
        <f>Y58+Z58+AA58</f>
        <v>6055.53352</v>
      </c>
      <c r="AC58" s="140">
        <v>0.2</v>
      </c>
      <c r="AD58" s="138" t="s">
        <v>81</v>
      </c>
    </row>
    <row r="59" spans="1:30" ht="18" customHeight="1" x14ac:dyDescent="0.25">
      <c r="A59" s="98">
        <v>56</v>
      </c>
      <c r="B59" s="99" t="s">
        <v>16</v>
      </c>
      <c r="C59" s="99" t="s">
        <v>12</v>
      </c>
      <c r="D59" s="99" t="s">
        <v>11</v>
      </c>
      <c r="E59" s="99" t="s">
        <v>69</v>
      </c>
      <c r="F59" s="99" t="s">
        <v>110</v>
      </c>
      <c r="G59" s="138">
        <v>2910</v>
      </c>
      <c r="H59" s="138">
        <v>80</v>
      </c>
      <c r="I59" s="138" t="s">
        <v>109</v>
      </c>
      <c r="J59" s="141">
        <f>(G59+H59)*30%</f>
        <v>897</v>
      </c>
      <c r="K59" s="138">
        <f t="shared" si="21"/>
        <v>544.17999999999995</v>
      </c>
      <c r="L59" s="138">
        <v>0</v>
      </c>
      <c r="M59" s="138">
        <v>50</v>
      </c>
      <c r="N59" s="138">
        <v>61</v>
      </c>
      <c r="O59" s="138">
        <v>60</v>
      </c>
      <c r="P59" s="138">
        <v>5</v>
      </c>
      <c r="Q59" s="139">
        <v>107.86</v>
      </c>
      <c r="R59" s="138">
        <v>0</v>
      </c>
      <c r="S59" s="138">
        <v>686</v>
      </c>
      <c r="T59" s="138">
        <v>10</v>
      </c>
      <c r="U59" s="138">
        <v>10</v>
      </c>
      <c r="V59" s="139">
        <f>K59*2/100</f>
        <v>10.883599999999999</v>
      </c>
      <c r="W59" s="139">
        <f t="shared" si="17"/>
        <v>163.25399999999999</v>
      </c>
      <c r="X59" s="138">
        <v>146.4</v>
      </c>
      <c r="Y59" s="139">
        <f t="shared" si="20"/>
        <v>5741.5775999999996</v>
      </c>
      <c r="Z59" s="139">
        <f>Y59*5/100</f>
        <v>287.07887999999997</v>
      </c>
      <c r="AA59" s="138">
        <v>400</v>
      </c>
      <c r="AB59" s="139">
        <f>Y59+Z59+AA59</f>
        <v>6428.6564799999996</v>
      </c>
      <c r="AC59" s="140">
        <v>0.3</v>
      </c>
      <c r="AD59" s="138" t="s">
        <v>81</v>
      </c>
    </row>
    <row r="60" spans="1:30" s="68" customFormat="1" ht="18" customHeight="1" x14ac:dyDescent="0.25">
      <c r="A60" s="100">
        <v>57</v>
      </c>
      <c r="B60" s="101" t="s">
        <v>16</v>
      </c>
      <c r="C60" s="101" t="s">
        <v>12</v>
      </c>
      <c r="D60" s="101" t="s">
        <v>11</v>
      </c>
      <c r="E60" s="101" t="s">
        <v>69</v>
      </c>
      <c r="F60" s="101" t="s">
        <v>111</v>
      </c>
      <c r="G60" s="142">
        <v>3010</v>
      </c>
      <c r="H60" s="142">
        <v>80</v>
      </c>
      <c r="I60" s="142" t="s">
        <v>109</v>
      </c>
      <c r="J60" s="143">
        <f>(G60+H60)*30%</f>
        <v>927</v>
      </c>
      <c r="K60" s="142">
        <f t="shared" si="21"/>
        <v>562.38</v>
      </c>
      <c r="L60" s="142">
        <v>0</v>
      </c>
      <c r="M60" s="142">
        <v>50</v>
      </c>
      <c r="N60" s="142">
        <v>61</v>
      </c>
      <c r="O60" s="142">
        <v>60</v>
      </c>
      <c r="P60" s="142">
        <v>5</v>
      </c>
      <c r="Q60" s="144">
        <v>105.51</v>
      </c>
      <c r="R60" s="142">
        <v>0</v>
      </c>
      <c r="S60" s="142">
        <v>686</v>
      </c>
      <c r="T60" s="142">
        <v>10</v>
      </c>
      <c r="U60" s="142">
        <v>10</v>
      </c>
      <c r="V60" s="144">
        <f>K60*2/100</f>
        <v>11.2476</v>
      </c>
      <c r="W60" s="144">
        <f t="shared" si="17"/>
        <v>168.71400000000003</v>
      </c>
      <c r="X60" s="142">
        <v>146.4</v>
      </c>
      <c r="Y60" s="144">
        <f t="shared" ref="Y60" si="26">SUM(G60:X60)</f>
        <v>5893.2515999999996</v>
      </c>
      <c r="Z60" s="144">
        <f>Y60*5/100</f>
        <v>294.66257999999999</v>
      </c>
      <c r="AA60" s="142">
        <v>400</v>
      </c>
      <c r="AB60" s="144">
        <f>Y60+Z60+AA60</f>
        <v>6587.9141799999998</v>
      </c>
      <c r="AC60" s="140">
        <v>0.3</v>
      </c>
      <c r="AD60" s="142" t="s">
        <v>81</v>
      </c>
    </row>
    <row r="61" spans="1:30" ht="18" customHeight="1" x14ac:dyDescent="0.25">
      <c r="A61" s="98">
        <v>58</v>
      </c>
      <c r="B61" s="99" t="s">
        <v>74</v>
      </c>
      <c r="C61" s="99" t="s">
        <v>12</v>
      </c>
      <c r="D61" s="99" t="s">
        <v>11</v>
      </c>
      <c r="E61" s="99" t="s">
        <v>69</v>
      </c>
      <c r="F61" s="99" t="s">
        <v>110</v>
      </c>
      <c r="G61" s="138">
        <v>2910</v>
      </c>
      <c r="H61" s="138">
        <v>80</v>
      </c>
      <c r="I61" s="138" t="s">
        <v>109</v>
      </c>
      <c r="J61" s="141">
        <f>(G61+H61)*30%</f>
        <v>897</v>
      </c>
      <c r="K61" s="138">
        <f t="shared" si="21"/>
        <v>544.17999999999995</v>
      </c>
      <c r="L61" s="138">
        <v>0</v>
      </c>
      <c r="M61" s="138">
        <v>50</v>
      </c>
      <c r="N61" s="138">
        <v>61</v>
      </c>
      <c r="O61" s="138">
        <v>60</v>
      </c>
      <c r="P61" s="138">
        <v>5</v>
      </c>
      <c r="Q61" s="139">
        <v>45</v>
      </c>
      <c r="R61" s="138">
        <v>0</v>
      </c>
      <c r="S61" s="138">
        <v>686</v>
      </c>
      <c r="T61" s="138">
        <v>10</v>
      </c>
      <c r="U61" s="138">
        <v>10</v>
      </c>
      <c r="V61" s="139">
        <f>K61*2/100</f>
        <v>10.883599999999999</v>
      </c>
      <c r="W61" s="139">
        <f t="shared" si="17"/>
        <v>163.25399999999999</v>
      </c>
      <c r="X61" s="138">
        <v>146.4</v>
      </c>
      <c r="Y61" s="139">
        <f t="shared" si="20"/>
        <v>5678.7175999999999</v>
      </c>
      <c r="Z61" s="139">
        <f>Y61*5/100</f>
        <v>283.93588</v>
      </c>
      <c r="AA61" s="138">
        <v>400</v>
      </c>
      <c r="AB61" s="139">
        <f>Y61+Z61+AA61</f>
        <v>6362.6534799999999</v>
      </c>
      <c r="AC61" s="140">
        <v>0.3</v>
      </c>
      <c r="AD61" s="138" t="s">
        <v>81</v>
      </c>
    </row>
    <row r="62" spans="1:30" s="68" customFormat="1" ht="18" customHeight="1" x14ac:dyDescent="0.25">
      <c r="A62" s="100">
        <v>59</v>
      </c>
      <c r="B62" s="101" t="s">
        <v>74</v>
      </c>
      <c r="C62" s="101" t="s">
        <v>12</v>
      </c>
      <c r="D62" s="101" t="s">
        <v>25</v>
      </c>
      <c r="E62" s="101" t="s">
        <v>69</v>
      </c>
      <c r="F62" s="101" t="s">
        <v>111</v>
      </c>
      <c r="G62" s="142">
        <v>3830</v>
      </c>
      <c r="H62" s="142">
        <v>80</v>
      </c>
      <c r="I62" s="142" t="s">
        <v>109</v>
      </c>
      <c r="J62" s="143">
        <f>(G62+H62)*30%</f>
        <v>1173</v>
      </c>
      <c r="K62" s="142">
        <f t="shared" si="21"/>
        <v>711.62</v>
      </c>
      <c r="L62" s="142">
        <v>17</v>
      </c>
      <c r="M62" s="142">
        <v>50</v>
      </c>
      <c r="N62" s="142">
        <v>61</v>
      </c>
      <c r="O62" s="142">
        <v>60</v>
      </c>
      <c r="P62" s="142">
        <v>5</v>
      </c>
      <c r="Q62" s="144">
        <v>52.44</v>
      </c>
      <c r="R62" s="142">
        <v>0</v>
      </c>
      <c r="S62" s="142">
        <v>686</v>
      </c>
      <c r="T62" s="142">
        <v>10</v>
      </c>
      <c r="U62" s="142">
        <v>10</v>
      </c>
      <c r="V62" s="144">
        <f>K62*2/100</f>
        <v>14.2324</v>
      </c>
      <c r="W62" s="144">
        <f t="shared" si="17"/>
        <v>213.48599999999999</v>
      </c>
      <c r="X62" s="142">
        <v>146.4</v>
      </c>
      <c r="Y62" s="144">
        <f t="shared" ref="Y62" si="27">SUM(G62:X62)</f>
        <v>7120.1783999999989</v>
      </c>
      <c r="Z62" s="144">
        <f>Y62*5/100</f>
        <v>356.00891999999993</v>
      </c>
      <c r="AA62" s="142">
        <v>400</v>
      </c>
      <c r="AB62" s="144">
        <f>Y62+Z62+AA62</f>
        <v>7876.1873199999991</v>
      </c>
      <c r="AC62" s="140">
        <v>0.3</v>
      </c>
      <c r="AD62" s="142" t="s">
        <v>81</v>
      </c>
    </row>
    <row r="63" spans="1:30" s="17" customFormat="1" ht="12.75" x14ac:dyDescent="0.25">
      <c r="A63" s="98">
        <v>60</v>
      </c>
      <c r="B63" s="99" t="s">
        <v>75</v>
      </c>
      <c r="C63" s="99" t="s">
        <v>23</v>
      </c>
      <c r="D63" s="99" t="s">
        <v>17</v>
      </c>
      <c r="E63" s="99" t="s">
        <v>69</v>
      </c>
      <c r="F63" s="99" t="s">
        <v>108</v>
      </c>
      <c r="G63" s="138">
        <v>1470</v>
      </c>
      <c r="H63" s="138">
        <v>80</v>
      </c>
      <c r="I63" s="138" t="s">
        <v>109</v>
      </c>
      <c r="J63" s="138">
        <f>(G63+H63)*20%</f>
        <v>310</v>
      </c>
      <c r="K63" s="138">
        <f t="shared" si="21"/>
        <v>260.39999999999998</v>
      </c>
      <c r="L63" s="138">
        <v>0</v>
      </c>
      <c r="M63" s="138">
        <v>50</v>
      </c>
      <c r="N63" s="138">
        <v>61</v>
      </c>
      <c r="O63" s="138">
        <v>0</v>
      </c>
      <c r="P63" s="138">
        <v>5</v>
      </c>
      <c r="Q63" s="139">
        <v>148.66</v>
      </c>
      <c r="R63" s="138">
        <v>170</v>
      </c>
      <c r="S63" s="138">
        <v>686</v>
      </c>
      <c r="T63" s="138">
        <v>10</v>
      </c>
      <c r="U63" s="138">
        <v>10</v>
      </c>
      <c r="V63" s="139">
        <f t="shared" ref="V63" si="28">K63*2/100</f>
        <v>5.2079999999999993</v>
      </c>
      <c r="W63" s="139">
        <f t="shared" si="17"/>
        <v>78.11999999999999</v>
      </c>
      <c r="X63" s="138">
        <v>146.4</v>
      </c>
      <c r="Y63" s="139">
        <f>G63+H63+J63+K63+M63+N63+O63+P63+Q63+R63+S63+T63+U63+V63+W63+X63</f>
        <v>3490.788</v>
      </c>
      <c r="Z63" s="139">
        <f t="shared" ref="Z63" si="29">Y63*5/100</f>
        <v>174.5394</v>
      </c>
      <c r="AA63" s="138">
        <v>400</v>
      </c>
      <c r="AB63" s="139">
        <f t="shared" ref="AB63" si="30">Y63+Z63+AA63</f>
        <v>4065.3274000000001</v>
      </c>
      <c r="AC63" s="140">
        <v>0.2</v>
      </c>
      <c r="AD63" s="138" t="s">
        <v>81</v>
      </c>
    </row>
    <row r="64" spans="1:30" ht="18" customHeight="1" x14ac:dyDescent="0.25">
      <c r="A64" s="98">
        <v>61</v>
      </c>
      <c r="B64" s="99" t="s">
        <v>75</v>
      </c>
      <c r="C64" s="99" t="s">
        <v>23</v>
      </c>
      <c r="D64" s="99" t="s">
        <v>17</v>
      </c>
      <c r="E64" s="99" t="s">
        <v>69</v>
      </c>
      <c r="F64" s="99" t="s">
        <v>110</v>
      </c>
      <c r="G64" s="138">
        <v>1570</v>
      </c>
      <c r="H64" s="138">
        <v>80</v>
      </c>
      <c r="I64" s="138" t="s">
        <v>109</v>
      </c>
      <c r="J64" s="141">
        <f>(G64+H64)*30%</f>
        <v>495</v>
      </c>
      <c r="K64" s="138">
        <f t="shared" si="21"/>
        <v>300.3</v>
      </c>
      <c r="L64" s="138">
        <v>0</v>
      </c>
      <c r="M64" s="138">
        <v>50</v>
      </c>
      <c r="N64" s="138">
        <v>61</v>
      </c>
      <c r="O64" s="138">
        <v>0</v>
      </c>
      <c r="P64" s="138">
        <v>5</v>
      </c>
      <c r="Q64" s="139">
        <v>177.48</v>
      </c>
      <c r="R64" s="138">
        <v>170</v>
      </c>
      <c r="S64" s="138">
        <v>686</v>
      </c>
      <c r="T64" s="138">
        <v>10</v>
      </c>
      <c r="U64" s="138">
        <v>10</v>
      </c>
      <c r="V64" s="139">
        <f>K64*2/100</f>
        <v>6.0060000000000002</v>
      </c>
      <c r="W64" s="139">
        <f t="shared" si="17"/>
        <v>90.09</v>
      </c>
      <c r="X64" s="138">
        <v>146.4</v>
      </c>
      <c r="Y64" s="139">
        <f>G64+H64+J64+K64+M64+N64+O64+P64+Q64+R64+S64+T64+U64+V64+W64+X64</f>
        <v>3857.2760000000003</v>
      </c>
      <c r="Z64" s="139">
        <f>Y64*5/100</f>
        <v>192.8638</v>
      </c>
      <c r="AA64" s="138">
        <v>400</v>
      </c>
      <c r="AB64" s="139">
        <f>Y64+Z64+AA64</f>
        <v>4450.1398000000008</v>
      </c>
      <c r="AC64" s="140">
        <v>0.3</v>
      </c>
      <c r="AD64" s="138" t="s">
        <v>81</v>
      </c>
    </row>
    <row r="65" spans="1:30" s="68" customFormat="1" ht="18" customHeight="1" x14ac:dyDescent="0.25">
      <c r="A65" s="100">
        <v>62</v>
      </c>
      <c r="B65" s="101" t="s">
        <v>75</v>
      </c>
      <c r="C65" s="101" t="s">
        <v>23</v>
      </c>
      <c r="D65" s="101" t="s">
        <v>17</v>
      </c>
      <c r="E65" s="101" t="s">
        <v>69</v>
      </c>
      <c r="F65" s="101" t="s">
        <v>111</v>
      </c>
      <c r="G65" s="142">
        <v>1670</v>
      </c>
      <c r="H65" s="142">
        <v>80</v>
      </c>
      <c r="I65" s="142" t="s">
        <v>109</v>
      </c>
      <c r="J65" s="143">
        <f>(G65+H65)*30%</f>
        <v>525</v>
      </c>
      <c r="K65" s="142">
        <f t="shared" si="21"/>
        <v>318.5</v>
      </c>
      <c r="L65" s="142">
        <v>17</v>
      </c>
      <c r="M65" s="142">
        <v>50</v>
      </c>
      <c r="N65" s="142">
        <v>61</v>
      </c>
      <c r="O65" s="142">
        <v>0</v>
      </c>
      <c r="P65" s="142">
        <v>5</v>
      </c>
      <c r="Q65" s="144">
        <v>153.29</v>
      </c>
      <c r="R65" s="142">
        <v>170</v>
      </c>
      <c r="S65" s="142">
        <v>686</v>
      </c>
      <c r="T65" s="142">
        <v>10</v>
      </c>
      <c r="U65" s="142">
        <v>10</v>
      </c>
      <c r="V65" s="144">
        <f>K65*2/100</f>
        <v>6.37</v>
      </c>
      <c r="W65" s="144">
        <f t="shared" si="17"/>
        <v>95.55</v>
      </c>
      <c r="X65" s="142">
        <v>146.4</v>
      </c>
      <c r="Y65" s="144">
        <f>G65+H65+J65+K65+M65+N65+O65+P65+Q65+R65+S65+T65+U65+V65+W65+X65</f>
        <v>3987.11</v>
      </c>
      <c r="Z65" s="144">
        <f>Y65*5/100</f>
        <v>199.35550000000001</v>
      </c>
      <c r="AA65" s="142">
        <v>400</v>
      </c>
      <c r="AB65" s="144">
        <f>Y65+Z65+AA65</f>
        <v>4586.4655000000002</v>
      </c>
      <c r="AC65" s="140">
        <v>0.3</v>
      </c>
      <c r="AD65" s="142" t="s">
        <v>81</v>
      </c>
    </row>
    <row r="147" spans="1:30" s="3" customFormat="1" ht="20.25" customHeight="1" x14ac:dyDescent="0.25">
      <c r="A147" s="4"/>
      <c r="B147" s="124" t="s">
        <v>181</v>
      </c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5"/>
    </row>
    <row r="148" spans="1:30" x14ac:dyDescent="0.25">
      <c r="A148" s="44" t="s">
        <v>182</v>
      </c>
      <c r="B148" s="46" t="s">
        <v>0</v>
      </c>
      <c r="C148" s="46" t="s">
        <v>183</v>
      </c>
      <c r="D148" s="46" t="s">
        <v>184</v>
      </c>
      <c r="E148" s="46" t="s">
        <v>185</v>
      </c>
      <c r="F148" s="46" t="s">
        <v>46</v>
      </c>
      <c r="G148" s="147" t="s">
        <v>186</v>
      </c>
      <c r="H148" s="147" t="s">
        <v>4</v>
      </c>
      <c r="I148" s="147" t="s">
        <v>3</v>
      </c>
      <c r="J148" s="147" t="s">
        <v>187</v>
      </c>
      <c r="K148" s="147" t="s">
        <v>5</v>
      </c>
    </row>
    <row r="149" spans="1:30" ht="18" customHeight="1" x14ac:dyDescent="0.25">
      <c r="A149" s="79">
        <v>1</v>
      </c>
      <c r="B149" s="125" t="s">
        <v>25</v>
      </c>
      <c r="C149" s="125">
        <v>4332</v>
      </c>
      <c r="D149" s="49">
        <v>4452</v>
      </c>
      <c r="E149" s="125" t="s">
        <v>188</v>
      </c>
      <c r="F149" s="49" t="s">
        <v>41</v>
      </c>
      <c r="G149" s="50" t="s">
        <v>189</v>
      </c>
      <c r="H149" s="50" t="s">
        <v>26</v>
      </c>
      <c r="I149" s="50" t="s">
        <v>190</v>
      </c>
      <c r="J149" s="148">
        <v>138</v>
      </c>
      <c r="K149" s="148" t="s">
        <v>191</v>
      </c>
    </row>
    <row r="150" spans="1:30" ht="18" customHeight="1" x14ac:dyDescent="0.25">
      <c r="A150" s="80"/>
      <c r="B150" s="126"/>
      <c r="C150" s="126"/>
      <c r="D150" s="49"/>
      <c r="E150" s="126"/>
      <c r="F150" s="49" t="s">
        <v>41</v>
      </c>
      <c r="G150" s="50" t="s">
        <v>189</v>
      </c>
      <c r="H150" s="50" t="s">
        <v>28</v>
      </c>
      <c r="I150" s="50" t="s">
        <v>35</v>
      </c>
      <c r="J150" s="148"/>
      <c r="K150" s="148"/>
    </row>
    <row r="151" spans="1:30" ht="18" customHeight="1" x14ac:dyDescent="0.25">
      <c r="A151" s="47">
        <v>2</v>
      </c>
      <c r="B151" s="125" t="s">
        <v>11</v>
      </c>
      <c r="C151" s="125">
        <v>3348</v>
      </c>
      <c r="D151" s="49">
        <v>3468</v>
      </c>
      <c r="E151" s="49">
        <v>2690</v>
      </c>
      <c r="F151" s="49" t="s">
        <v>41</v>
      </c>
      <c r="G151" s="50" t="s">
        <v>189</v>
      </c>
      <c r="H151" s="50" t="s">
        <v>10</v>
      </c>
      <c r="I151" s="50" t="s">
        <v>32</v>
      </c>
      <c r="J151" s="148">
        <v>138</v>
      </c>
      <c r="K151" s="148" t="s">
        <v>191</v>
      </c>
    </row>
    <row r="152" spans="1:30" ht="18" customHeight="1" x14ac:dyDescent="0.25">
      <c r="A152" s="51"/>
      <c r="B152" s="126"/>
      <c r="C152" s="126"/>
      <c r="D152" s="49"/>
      <c r="E152" s="49">
        <v>2590</v>
      </c>
      <c r="F152" s="49" t="s">
        <v>41</v>
      </c>
      <c r="G152" s="50" t="s">
        <v>189</v>
      </c>
      <c r="H152" s="50" t="s">
        <v>16</v>
      </c>
      <c r="I152" s="50" t="s">
        <v>36</v>
      </c>
      <c r="J152" s="148"/>
      <c r="K152" s="148"/>
    </row>
    <row r="153" spans="1:30" ht="18" customHeight="1" x14ac:dyDescent="0.25">
      <c r="A153" s="79">
        <v>3</v>
      </c>
      <c r="B153" s="125" t="s">
        <v>6</v>
      </c>
      <c r="C153" s="125">
        <v>2760</v>
      </c>
      <c r="D153" s="49">
        <v>2880</v>
      </c>
      <c r="E153" s="49">
        <v>2200</v>
      </c>
      <c r="F153" s="49" t="s">
        <v>41</v>
      </c>
      <c r="G153" s="50" t="s">
        <v>189</v>
      </c>
      <c r="H153" s="50" t="s">
        <v>10</v>
      </c>
      <c r="I153" s="50" t="s">
        <v>32</v>
      </c>
      <c r="J153" s="148">
        <v>138</v>
      </c>
      <c r="K153" s="148" t="s">
        <v>191</v>
      </c>
    </row>
    <row r="154" spans="1:30" ht="18" customHeight="1" x14ac:dyDescent="0.25">
      <c r="A154" s="81"/>
      <c r="B154" s="127"/>
      <c r="C154" s="127"/>
      <c r="D154" s="49"/>
      <c r="E154" s="49">
        <v>2100</v>
      </c>
      <c r="F154" s="49" t="s">
        <v>41</v>
      </c>
      <c r="G154" s="50" t="s">
        <v>189</v>
      </c>
      <c r="H154" s="50" t="s">
        <v>8</v>
      </c>
      <c r="I154" s="50" t="s">
        <v>31</v>
      </c>
      <c r="J154" s="148"/>
      <c r="K154" s="148"/>
    </row>
    <row r="155" spans="1:30" ht="18" customHeight="1" x14ac:dyDescent="0.25">
      <c r="A155" s="80"/>
      <c r="B155" s="126"/>
      <c r="C155" s="126"/>
      <c r="D155" s="49"/>
      <c r="E155" s="49">
        <v>2200</v>
      </c>
      <c r="F155" s="49" t="s">
        <v>41</v>
      </c>
      <c r="G155" s="50" t="s">
        <v>189</v>
      </c>
      <c r="H155" s="50" t="s">
        <v>15</v>
      </c>
      <c r="I155" s="50" t="s">
        <v>190</v>
      </c>
      <c r="J155" s="148"/>
      <c r="K155" s="148"/>
    </row>
    <row r="156" spans="1:30" ht="18" customHeight="1" x14ac:dyDescent="0.25">
      <c r="A156" s="78">
        <v>4</v>
      </c>
      <c r="B156" s="125" t="s">
        <v>20</v>
      </c>
      <c r="C156" s="125">
        <v>1992</v>
      </c>
      <c r="D156" s="49">
        <v>2112</v>
      </c>
      <c r="E156" s="49">
        <v>1460</v>
      </c>
      <c r="F156" s="49" t="s">
        <v>41</v>
      </c>
      <c r="G156" s="50" t="s">
        <v>189</v>
      </c>
      <c r="H156" s="50" t="s">
        <v>22</v>
      </c>
      <c r="I156" s="50" t="s">
        <v>35</v>
      </c>
      <c r="J156" s="148">
        <v>138</v>
      </c>
      <c r="K156" s="148" t="s">
        <v>191</v>
      </c>
    </row>
    <row r="157" spans="1:30" ht="18" customHeight="1" x14ac:dyDescent="0.25">
      <c r="A157" s="78"/>
      <c r="B157" s="127"/>
      <c r="C157" s="127"/>
      <c r="D157" s="49"/>
      <c r="E157" s="49" t="s">
        <v>188</v>
      </c>
      <c r="F157" s="49" t="s">
        <v>41</v>
      </c>
      <c r="G157" s="50" t="s">
        <v>189</v>
      </c>
      <c r="H157" s="50" t="s">
        <v>28</v>
      </c>
      <c r="I157" s="50" t="s">
        <v>35</v>
      </c>
      <c r="J157" s="148"/>
      <c r="K157" s="148"/>
    </row>
    <row r="158" spans="1:30" ht="18" customHeight="1" x14ac:dyDescent="0.25">
      <c r="A158" s="78"/>
      <c r="B158" s="127"/>
      <c r="C158" s="127"/>
      <c r="D158" s="49"/>
      <c r="E158" s="49">
        <v>1210</v>
      </c>
      <c r="F158" s="49" t="s">
        <v>41</v>
      </c>
      <c r="G158" s="50" t="s">
        <v>189</v>
      </c>
      <c r="H158" s="50" t="s">
        <v>27</v>
      </c>
      <c r="I158" s="50" t="s">
        <v>192</v>
      </c>
      <c r="J158" s="148"/>
      <c r="K158" s="148"/>
    </row>
    <row r="159" spans="1:30" ht="18" customHeight="1" x14ac:dyDescent="0.25">
      <c r="A159" s="78"/>
      <c r="B159" s="126"/>
      <c r="C159" s="126"/>
      <c r="D159" s="49"/>
      <c r="E159" s="49">
        <v>1460</v>
      </c>
      <c r="F159" s="49" t="s">
        <v>41</v>
      </c>
      <c r="G159" s="50" t="s">
        <v>189</v>
      </c>
      <c r="H159" s="50" t="s">
        <v>15</v>
      </c>
      <c r="I159" s="50" t="s">
        <v>190</v>
      </c>
      <c r="J159" s="148"/>
      <c r="K159" s="148"/>
    </row>
    <row r="160" spans="1:30" ht="18" customHeight="1" x14ac:dyDescent="0.25">
      <c r="A160" s="48">
        <v>5</v>
      </c>
      <c r="B160" s="49" t="s">
        <v>30</v>
      </c>
      <c r="C160" s="49">
        <v>1776</v>
      </c>
      <c r="D160" s="49">
        <v>1896</v>
      </c>
      <c r="E160" s="49" t="s">
        <v>188</v>
      </c>
      <c r="F160" s="49" t="s">
        <v>41</v>
      </c>
      <c r="G160" s="50" t="s">
        <v>189</v>
      </c>
      <c r="H160" s="50" t="s">
        <v>28</v>
      </c>
      <c r="I160" s="50" t="s">
        <v>35</v>
      </c>
      <c r="J160" s="50">
        <v>138</v>
      </c>
      <c r="K160" s="50" t="s">
        <v>191</v>
      </c>
    </row>
    <row r="161" spans="1:11" ht="18" customHeight="1" x14ac:dyDescent="0.25">
      <c r="A161" s="78">
        <v>6</v>
      </c>
      <c r="B161" s="125" t="s">
        <v>17</v>
      </c>
      <c r="C161" s="125">
        <v>1740</v>
      </c>
      <c r="D161" s="49"/>
      <c r="E161" s="49">
        <v>1150</v>
      </c>
      <c r="F161" s="49" t="s">
        <v>41</v>
      </c>
      <c r="G161" s="50" t="s">
        <v>189</v>
      </c>
      <c r="H161" s="50" t="s">
        <v>19</v>
      </c>
      <c r="I161" s="50" t="s">
        <v>192</v>
      </c>
      <c r="J161" s="148">
        <v>138</v>
      </c>
      <c r="K161" s="148" t="s">
        <v>191</v>
      </c>
    </row>
    <row r="162" spans="1:11" ht="18" customHeight="1" x14ac:dyDescent="0.25">
      <c r="A162" s="78"/>
      <c r="B162" s="126"/>
      <c r="C162" s="126"/>
      <c r="D162" s="49">
        <v>1860</v>
      </c>
      <c r="E162" s="49">
        <v>1150</v>
      </c>
      <c r="F162" s="49" t="s">
        <v>41</v>
      </c>
      <c r="G162" s="50" t="s">
        <v>189</v>
      </c>
      <c r="H162" s="50" t="s">
        <v>24</v>
      </c>
      <c r="I162" s="50" t="s">
        <v>33</v>
      </c>
      <c r="J162" s="148"/>
      <c r="K162" s="148"/>
    </row>
    <row r="163" spans="1:11" ht="18" customHeight="1" x14ac:dyDescent="0.25">
      <c r="A163" s="78"/>
      <c r="B163" s="125" t="s">
        <v>17</v>
      </c>
      <c r="C163" s="125">
        <v>1740</v>
      </c>
      <c r="D163" s="49"/>
      <c r="E163" s="49">
        <v>1150</v>
      </c>
      <c r="F163" s="49" t="s">
        <v>41</v>
      </c>
      <c r="G163" s="50" t="s">
        <v>189</v>
      </c>
      <c r="H163" s="50" t="s">
        <v>24</v>
      </c>
      <c r="I163" s="50" t="s">
        <v>33</v>
      </c>
      <c r="J163" s="148">
        <v>138</v>
      </c>
      <c r="K163" s="148" t="s">
        <v>191</v>
      </c>
    </row>
    <row r="164" spans="1:11" ht="18" customHeight="1" x14ac:dyDescent="0.25">
      <c r="A164" s="78"/>
      <c r="B164" s="127"/>
      <c r="C164" s="127"/>
      <c r="D164" s="49"/>
      <c r="E164" s="49" t="s">
        <v>188</v>
      </c>
      <c r="F164" s="49" t="s">
        <v>41</v>
      </c>
      <c r="G164" s="50" t="s">
        <v>189</v>
      </c>
      <c r="H164" s="50" t="s">
        <v>28</v>
      </c>
      <c r="I164" s="50" t="s">
        <v>35</v>
      </c>
      <c r="J164" s="148"/>
      <c r="K164" s="148"/>
    </row>
    <row r="165" spans="1:11" ht="18" customHeight="1" x14ac:dyDescent="0.25">
      <c r="A165" s="78"/>
      <c r="B165" s="126"/>
      <c r="C165" s="126"/>
      <c r="D165" s="49"/>
      <c r="E165" s="49">
        <v>1150</v>
      </c>
      <c r="F165" s="49" t="s">
        <v>41</v>
      </c>
      <c r="G165" s="50" t="s">
        <v>189</v>
      </c>
      <c r="H165" s="50" t="s">
        <v>19</v>
      </c>
      <c r="I165" s="50" t="s">
        <v>192</v>
      </c>
      <c r="J165" s="148"/>
      <c r="K165" s="148"/>
    </row>
    <row r="167" spans="1:11" x14ac:dyDescent="0.25">
      <c r="B167" s="124" t="s">
        <v>193</v>
      </c>
    </row>
    <row r="168" spans="1:11" x14ac:dyDescent="0.25">
      <c r="A168" s="44" t="s">
        <v>182</v>
      </c>
      <c r="B168" s="46" t="s">
        <v>0</v>
      </c>
      <c r="C168" s="46" t="s">
        <v>1</v>
      </c>
      <c r="D168" s="46" t="s">
        <v>46</v>
      </c>
      <c r="E168" s="46" t="s">
        <v>4</v>
      </c>
      <c r="F168" s="46" t="s">
        <v>3</v>
      </c>
      <c r="G168" s="147" t="s">
        <v>187</v>
      </c>
      <c r="H168" s="147" t="s">
        <v>5</v>
      </c>
    </row>
    <row r="169" spans="1:11" x14ac:dyDescent="0.25">
      <c r="A169" s="44"/>
      <c r="B169" s="46" t="s">
        <v>194</v>
      </c>
      <c r="C169" s="46">
        <v>436</v>
      </c>
      <c r="D169" s="46" t="s">
        <v>195</v>
      </c>
      <c r="E169" s="46" t="s">
        <v>196</v>
      </c>
      <c r="F169" s="46" t="s">
        <v>197</v>
      </c>
      <c r="G169" s="50">
        <v>132</v>
      </c>
      <c r="H169" s="50" t="s">
        <v>198</v>
      </c>
    </row>
    <row r="170" spans="1:11" x14ac:dyDescent="0.25">
      <c r="A170" s="48">
        <v>1</v>
      </c>
      <c r="B170" s="49" t="s">
        <v>194</v>
      </c>
      <c r="C170" s="49">
        <v>589</v>
      </c>
      <c r="D170" s="49" t="s">
        <v>199</v>
      </c>
      <c r="E170" s="49" t="s">
        <v>196</v>
      </c>
      <c r="F170" s="49" t="s">
        <v>197</v>
      </c>
      <c r="G170" s="50">
        <v>132</v>
      </c>
      <c r="H170" s="50" t="s">
        <v>195</v>
      </c>
    </row>
    <row r="171" spans="1:11" x14ac:dyDescent="0.25">
      <c r="A171" s="48">
        <v>2</v>
      </c>
      <c r="B171" s="49" t="s">
        <v>194</v>
      </c>
      <c r="C171" s="49">
        <v>603</v>
      </c>
      <c r="D171" s="49" t="s">
        <v>200</v>
      </c>
      <c r="E171" s="49" t="s">
        <v>196</v>
      </c>
      <c r="F171" s="49" t="s">
        <v>197</v>
      </c>
      <c r="G171" s="50">
        <v>132</v>
      </c>
      <c r="H171" s="50" t="s">
        <v>201</v>
      </c>
    </row>
    <row r="172" spans="1:11" x14ac:dyDescent="0.25">
      <c r="A172" s="48">
        <v>3</v>
      </c>
      <c r="B172" s="49" t="s">
        <v>194</v>
      </c>
      <c r="C172" s="49">
        <v>675</v>
      </c>
      <c r="D172" s="49" t="s">
        <v>202</v>
      </c>
      <c r="E172" s="49" t="s">
        <v>196</v>
      </c>
      <c r="F172" s="49" t="s">
        <v>197</v>
      </c>
      <c r="G172" s="50">
        <v>134</v>
      </c>
      <c r="H172" s="50" t="s">
        <v>203</v>
      </c>
    </row>
    <row r="173" spans="1:11" x14ac:dyDescent="0.25">
      <c r="A173" s="48">
        <v>4</v>
      </c>
      <c r="B173" s="49" t="s">
        <v>194</v>
      </c>
      <c r="C173" s="49">
        <v>686</v>
      </c>
      <c r="D173" s="49" t="s">
        <v>204</v>
      </c>
      <c r="E173" s="49" t="s">
        <v>196</v>
      </c>
      <c r="F173" s="49" t="s">
        <v>197</v>
      </c>
      <c r="G173" s="50">
        <v>134</v>
      </c>
      <c r="H173" s="50" t="s">
        <v>205</v>
      </c>
    </row>
    <row r="177" spans="1:30" x14ac:dyDescent="0.25">
      <c r="B177" s="124" t="s">
        <v>2</v>
      </c>
      <c r="C177" s="128"/>
    </row>
    <row r="178" spans="1:30" x14ac:dyDescent="0.25">
      <c r="A178" s="44" t="s">
        <v>182</v>
      </c>
      <c r="B178" s="46" t="s">
        <v>0</v>
      </c>
      <c r="C178" s="46" t="s">
        <v>1</v>
      </c>
      <c r="D178" s="46" t="s">
        <v>46</v>
      </c>
      <c r="E178" s="46" t="s">
        <v>4</v>
      </c>
      <c r="F178" s="46" t="s">
        <v>3</v>
      </c>
      <c r="G178" s="147" t="s">
        <v>187</v>
      </c>
      <c r="H178" s="147" t="s">
        <v>5</v>
      </c>
    </row>
    <row r="179" spans="1:30" x14ac:dyDescent="0.25">
      <c r="A179" s="48">
        <v>1</v>
      </c>
      <c r="B179" s="49" t="s">
        <v>194</v>
      </c>
      <c r="C179" s="49">
        <v>135</v>
      </c>
      <c r="D179" s="49" t="s">
        <v>206</v>
      </c>
      <c r="E179" s="49" t="s">
        <v>196</v>
      </c>
      <c r="F179" s="49" t="s">
        <v>197</v>
      </c>
      <c r="G179" s="50">
        <v>133</v>
      </c>
      <c r="H179" s="50" t="s">
        <v>207</v>
      </c>
    </row>
    <row r="180" spans="1:30" s="4" customFormat="1" x14ac:dyDescent="0.25">
      <c r="A180" s="48">
        <v>2</v>
      </c>
      <c r="B180" s="49" t="s">
        <v>194</v>
      </c>
      <c r="C180" s="49">
        <v>148</v>
      </c>
      <c r="D180" s="49" t="s">
        <v>202</v>
      </c>
      <c r="E180" s="49" t="s">
        <v>196</v>
      </c>
      <c r="F180" s="49" t="s">
        <v>197</v>
      </c>
      <c r="G180" s="50">
        <v>134</v>
      </c>
      <c r="H180" s="50" t="s">
        <v>203</v>
      </c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5"/>
    </row>
    <row r="181" spans="1:30" s="4" customFormat="1" x14ac:dyDescent="0.25">
      <c r="A181" s="48">
        <v>3</v>
      </c>
      <c r="B181" s="49" t="s">
        <v>194</v>
      </c>
      <c r="C181" s="49">
        <v>137</v>
      </c>
      <c r="D181" s="49" t="s">
        <v>208</v>
      </c>
      <c r="E181" s="49" t="s">
        <v>196</v>
      </c>
      <c r="F181" s="49" t="s">
        <v>197</v>
      </c>
      <c r="G181" s="50">
        <v>134</v>
      </c>
      <c r="H181" s="50" t="s">
        <v>205</v>
      </c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5"/>
    </row>
    <row r="182" spans="1:30" s="4" customFormat="1" x14ac:dyDescent="0.25">
      <c r="A182" s="48">
        <v>4</v>
      </c>
      <c r="B182" s="49" t="s">
        <v>194</v>
      </c>
      <c r="C182" s="49">
        <v>129</v>
      </c>
      <c r="D182" s="49" t="s">
        <v>209</v>
      </c>
      <c r="E182" s="49" t="s">
        <v>196</v>
      </c>
      <c r="F182" s="49" t="s">
        <v>197</v>
      </c>
      <c r="G182" s="50">
        <v>134</v>
      </c>
      <c r="H182" s="50" t="s">
        <v>210</v>
      </c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5"/>
    </row>
    <row r="183" spans="1:30" s="4" customFormat="1" x14ac:dyDescent="0.25">
      <c r="A183" s="48">
        <v>5</v>
      </c>
      <c r="B183" s="49" t="s">
        <v>194</v>
      </c>
      <c r="C183" s="49">
        <v>130.30000000000001</v>
      </c>
      <c r="D183" s="49" t="s">
        <v>211</v>
      </c>
      <c r="E183" s="49" t="s">
        <v>196</v>
      </c>
      <c r="F183" s="49" t="s">
        <v>197</v>
      </c>
      <c r="G183" s="50">
        <v>134</v>
      </c>
      <c r="H183" s="50" t="s">
        <v>89</v>
      </c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5"/>
    </row>
    <row r="184" spans="1:30" s="4" customFormat="1" x14ac:dyDescent="0.25">
      <c r="A184" s="48">
        <v>6</v>
      </c>
      <c r="B184" s="49" t="s">
        <v>194</v>
      </c>
      <c r="C184" s="49">
        <v>134</v>
      </c>
      <c r="D184" s="49" t="s">
        <v>212</v>
      </c>
      <c r="E184" s="49" t="s">
        <v>196</v>
      </c>
      <c r="F184" s="49" t="s">
        <v>197</v>
      </c>
      <c r="G184" s="50">
        <v>134</v>
      </c>
      <c r="H184" s="50" t="s">
        <v>213</v>
      </c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5"/>
    </row>
    <row r="185" spans="1:30" s="4" customFormat="1" x14ac:dyDescent="0.25">
      <c r="A185" s="48">
        <v>7</v>
      </c>
      <c r="B185" s="49" t="s">
        <v>194</v>
      </c>
      <c r="C185" s="49">
        <v>148</v>
      </c>
      <c r="D185" s="49" t="s">
        <v>214</v>
      </c>
      <c r="E185" s="49" t="s">
        <v>196</v>
      </c>
      <c r="F185" s="49" t="s">
        <v>197</v>
      </c>
      <c r="G185" s="50">
        <v>134</v>
      </c>
      <c r="H185" s="50" t="s">
        <v>215</v>
      </c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5"/>
    </row>
    <row r="186" spans="1:30" s="4" customFormat="1" x14ac:dyDescent="0.25">
      <c r="A186" s="48">
        <v>8</v>
      </c>
      <c r="B186" s="49" t="s">
        <v>194</v>
      </c>
      <c r="C186" s="49">
        <v>148.4</v>
      </c>
      <c r="D186" s="49" t="s">
        <v>216</v>
      </c>
      <c r="E186" s="49" t="s">
        <v>196</v>
      </c>
      <c r="F186" s="49" t="s">
        <v>197</v>
      </c>
      <c r="G186" s="50">
        <v>134</v>
      </c>
      <c r="H186" s="50" t="s">
        <v>34</v>
      </c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5"/>
    </row>
    <row r="187" spans="1:30" s="4" customFormat="1" x14ac:dyDescent="0.25">
      <c r="A187" s="48">
        <v>8</v>
      </c>
      <c r="B187" s="49" t="s">
        <v>194</v>
      </c>
      <c r="C187" s="49">
        <v>146.4</v>
      </c>
      <c r="D187" s="49" t="s">
        <v>217</v>
      </c>
      <c r="E187" s="49" t="s">
        <v>196</v>
      </c>
      <c r="F187" s="49" t="s">
        <v>197</v>
      </c>
      <c r="G187" s="50">
        <v>134</v>
      </c>
      <c r="H187" s="50" t="s">
        <v>38</v>
      </c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5"/>
    </row>
    <row r="188" spans="1:30" s="4" customFormat="1" x14ac:dyDescent="0.25">
      <c r="B188" s="3"/>
      <c r="C188" s="3"/>
      <c r="D188" s="3"/>
      <c r="E188" s="3"/>
      <c r="F188" s="3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5"/>
    </row>
    <row r="189" spans="1:30" s="4" customFormat="1" x14ac:dyDescent="0.25">
      <c r="B189" s="129" t="s">
        <v>218</v>
      </c>
      <c r="C189" s="3"/>
      <c r="D189" s="3"/>
      <c r="E189" s="3"/>
      <c r="F189" s="3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5"/>
    </row>
    <row r="190" spans="1:30" s="4" customFormat="1" x14ac:dyDescent="0.25">
      <c r="A190" s="44" t="s">
        <v>182</v>
      </c>
      <c r="B190" s="46" t="s">
        <v>0</v>
      </c>
      <c r="C190" s="46" t="s">
        <v>1</v>
      </c>
      <c r="D190" s="46" t="s">
        <v>46</v>
      </c>
      <c r="E190" s="46" t="s">
        <v>4</v>
      </c>
      <c r="F190" s="46" t="s">
        <v>3</v>
      </c>
      <c r="G190" s="147" t="s">
        <v>187</v>
      </c>
      <c r="H190" s="147" t="s">
        <v>5</v>
      </c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5"/>
    </row>
    <row r="191" spans="1:30" s="4" customFormat="1" ht="32.25" customHeight="1" x14ac:dyDescent="0.25">
      <c r="A191" s="44"/>
      <c r="B191" s="46" t="s">
        <v>219</v>
      </c>
      <c r="C191" s="46">
        <v>100</v>
      </c>
      <c r="D191" s="46" t="s">
        <v>195</v>
      </c>
      <c r="E191" s="130" t="s">
        <v>220</v>
      </c>
      <c r="F191" s="130" t="s">
        <v>221</v>
      </c>
      <c r="G191" s="50">
        <v>128</v>
      </c>
      <c r="H191" s="50" t="s">
        <v>222</v>
      </c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5"/>
    </row>
    <row r="192" spans="1:30" s="4" customFormat="1" x14ac:dyDescent="0.25">
      <c r="A192" s="48">
        <v>1</v>
      </c>
      <c r="B192" s="49" t="s">
        <v>25</v>
      </c>
      <c r="C192" s="49">
        <v>100</v>
      </c>
      <c r="D192" s="49" t="s">
        <v>223</v>
      </c>
      <c r="E192" s="49" t="s">
        <v>28</v>
      </c>
      <c r="F192" s="49" t="s">
        <v>35</v>
      </c>
      <c r="G192" s="50">
        <v>133</v>
      </c>
      <c r="H192" s="50" t="s">
        <v>207</v>
      </c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5"/>
    </row>
    <row r="193" spans="1:30" s="4" customFormat="1" x14ac:dyDescent="0.25">
      <c r="A193" s="48">
        <v>2</v>
      </c>
      <c r="B193" s="49" t="s">
        <v>6</v>
      </c>
      <c r="C193" s="49">
        <v>100</v>
      </c>
      <c r="D193" s="49" t="s">
        <v>224</v>
      </c>
      <c r="E193" s="49" t="s">
        <v>15</v>
      </c>
      <c r="F193" s="49" t="s">
        <v>190</v>
      </c>
      <c r="G193" s="50">
        <v>128</v>
      </c>
      <c r="H193" s="50" t="s">
        <v>222</v>
      </c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5"/>
    </row>
    <row r="194" spans="1:30" s="4" customFormat="1" x14ac:dyDescent="0.25">
      <c r="A194" s="48">
        <v>3</v>
      </c>
      <c r="B194" s="49" t="s">
        <v>20</v>
      </c>
      <c r="C194" s="49">
        <v>100</v>
      </c>
      <c r="D194" s="49" t="s">
        <v>225</v>
      </c>
      <c r="E194" s="49" t="s">
        <v>15</v>
      </c>
      <c r="F194" s="49" t="s">
        <v>190</v>
      </c>
      <c r="G194" s="50">
        <v>128</v>
      </c>
      <c r="H194" s="50" t="s">
        <v>222</v>
      </c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5"/>
    </row>
    <row r="195" spans="1:30" s="4" customFormat="1" x14ac:dyDescent="0.25">
      <c r="A195" s="48">
        <v>4</v>
      </c>
      <c r="B195" s="49" t="s">
        <v>20</v>
      </c>
      <c r="C195" s="49">
        <v>100</v>
      </c>
      <c r="D195" s="49" t="s">
        <v>226</v>
      </c>
      <c r="E195" s="49" t="s">
        <v>28</v>
      </c>
      <c r="F195" s="49" t="s">
        <v>35</v>
      </c>
      <c r="G195" s="50">
        <v>133</v>
      </c>
      <c r="H195" s="50" t="s">
        <v>207</v>
      </c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5"/>
    </row>
    <row r="196" spans="1:30" x14ac:dyDescent="0.25">
      <c r="A196" s="48">
        <v>5</v>
      </c>
      <c r="B196" s="49" t="s">
        <v>30</v>
      </c>
      <c r="C196" s="49">
        <v>100</v>
      </c>
      <c r="D196" s="49" t="s">
        <v>29</v>
      </c>
      <c r="E196" s="49" t="s">
        <v>28</v>
      </c>
      <c r="F196" s="49" t="s">
        <v>35</v>
      </c>
      <c r="G196" s="50">
        <v>133</v>
      </c>
      <c r="H196" s="50" t="s">
        <v>207</v>
      </c>
    </row>
    <row r="197" spans="1:30" x14ac:dyDescent="0.25">
      <c r="A197" s="48">
        <v>6</v>
      </c>
      <c r="B197" s="49" t="s">
        <v>30</v>
      </c>
      <c r="C197" s="49">
        <v>275</v>
      </c>
      <c r="D197" s="49" t="s">
        <v>227</v>
      </c>
      <c r="E197" s="49" t="s">
        <v>28</v>
      </c>
      <c r="F197" s="49" t="s">
        <v>35</v>
      </c>
      <c r="G197" s="50">
        <v>134</v>
      </c>
      <c r="H197" s="50" t="s">
        <v>29</v>
      </c>
    </row>
    <row r="198" spans="1:30" x14ac:dyDescent="0.25">
      <c r="A198" s="48">
        <v>7</v>
      </c>
      <c r="B198" s="49" t="s">
        <v>17</v>
      </c>
      <c r="C198" s="49">
        <v>170</v>
      </c>
      <c r="D198" s="49" t="s">
        <v>228</v>
      </c>
      <c r="E198" s="49" t="s">
        <v>24</v>
      </c>
      <c r="F198" s="49" t="s">
        <v>33</v>
      </c>
      <c r="G198" s="50">
        <v>129</v>
      </c>
      <c r="H198" s="50" t="s">
        <v>229</v>
      </c>
    </row>
    <row r="199" spans="1:30" x14ac:dyDescent="0.25">
      <c r="A199" s="48">
        <v>8</v>
      </c>
      <c r="B199" s="49" t="s">
        <v>17</v>
      </c>
      <c r="C199" s="49">
        <v>100</v>
      </c>
      <c r="D199" s="49" t="s">
        <v>230</v>
      </c>
      <c r="E199" s="49" t="s">
        <v>28</v>
      </c>
      <c r="F199" s="49" t="s">
        <v>35</v>
      </c>
      <c r="G199" s="50">
        <v>133</v>
      </c>
      <c r="H199" s="50" t="s">
        <v>207</v>
      </c>
    </row>
    <row r="201" spans="1:30" x14ac:dyDescent="0.25">
      <c r="B201" s="131" t="s">
        <v>231</v>
      </c>
      <c r="C201" s="124"/>
    </row>
    <row r="202" spans="1:30" x14ac:dyDescent="0.25">
      <c r="A202" s="44" t="s">
        <v>182</v>
      </c>
      <c r="B202" s="46" t="s">
        <v>0</v>
      </c>
      <c r="C202" s="46" t="s">
        <v>1</v>
      </c>
      <c r="D202" s="46" t="s">
        <v>46</v>
      </c>
      <c r="E202" s="46" t="s">
        <v>4</v>
      </c>
      <c r="F202" s="46" t="s">
        <v>3</v>
      </c>
      <c r="G202" s="147" t="s">
        <v>187</v>
      </c>
      <c r="H202" s="147" t="s">
        <v>5</v>
      </c>
    </row>
    <row r="203" spans="1:30" x14ac:dyDescent="0.25">
      <c r="A203" s="48">
        <v>1</v>
      </c>
      <c r="B203" s="49" t="s">
        <v>25</v>
      </c>
      <c r="C203" s="49">
        <v>17</v>
      </c>
      <c r="D203" s="49" t="s">
        <v>232</v>
      </c>
      <c r="E203" s="49" t="s">
        <v>28</v>
      </c>
      <c r="F203" s="49" t="s">
        <v>35</v>
      </c>
      <c r="G203" s="50">
        <v>133</v>
      </c>
      <c r="H203" s="50" t="s">
        <v>233</v>
      </c>
    </row>
    <row r="204" spans="1:30" x14ac:dyDescent="0.25">
      <c r="A204" s="48">
        <v>2</v>
      </c>
      <c r="B204" s="49" t="s">
        <v>20</v>
      </c>
      <c r="C204" s="49">
        <v>17</v>
      </c>
      <c r="D204" s="49" t="s">
        <v>226</v>
      </c>
      <c r="E204" s="49" t="s">
        <v>28</v>
      </c>
      <c r="F204" s="49" t="s">
        <v>35</v>
      </c>
      <c r="G204" s="50">
        <v>133</v>
      </c>
      <c r="H204" s="50" t="s">
        <v>233</v>
      </c>
    </row>
    <row r="205" spans="1:30" x14ac:dyDescent="0.25">
      <c r="A205" s="48">
        <v>3</v>
      </c>
      <c r="B205" s="49" t="s">
        <v>20</v>
      </c>
      <c r="C205" s="49">
        <v>17</v>
      </c>
      <c r="D205" s="49" t="s">
        <v>234</v>
      </c>
      <c r="E205" s="49" t="s">
        <v>27</v>
      </c>
      <c r="F205" s="49" t="s">
        <v>192</v>
      </c>
      <c r="G205" s="50">
        <v>134</v>
      </c>
      <c r="H205" s="50" t="s">
        <v>235</v>
      </c>
    </row>
    <row r="206" spans="1:30" x14ac:dyDescent="0.25">
      <c r="A206" s="48">
        <v>4</v>
      </c>
      <c r="B206" s="49" t="s">
        <v>30</v>
      </c>
      <c r="C206" s="49">
        <v>17</v>
      </c>
      <c r="D206" s="49" t="s">
        <v>236</v>
      </c>
      <c r="E206" s="49" t="s">
        <v>28</v>
      </c>
      <c r="F206" s="49" t="s">
        <v>35</v>
      </c>
      <c r="G206" s="50">
        <v>133</v>
      </c>
      <c r="H206" s="50" t="s">
        <v>233</v>
      </c>
    </row>
    <row r="207" spans="1:30" x14ac:dyDescent="0.25">
      <c r="A207" s="48">
        <v>5</v>
      </c>
      <c r="B207" s="49" t="s">
        <v>17</v>
      </c>
      <c r="C207" s="49">
        <v>17</v>
      </c>
      <c r="D207" s="49" t="s">
        <v>230</v>
      </c>
      <c r="E207" s="49" t="s">
        <v>28</v>
      </c>
      <c r="F207" s="49" t="s">
        <v>35</v>
      </c>
      <c r="G207" s="50">
        <v>133</v>
      </c>
      <c r="H207" s="50" t="s">
        <v>233</v>
      </c>
    </row>
    <row r="209" spans="1:30" s="58" customFormat="1" x14ac:dyDescent="0.25">
      <c r="A209" s="57"/>
      <c r="B209" s="105"/>
      <c r="C209" s="105"/>
      <c r="D209" s="105"/>
      <c r="E209" s="105"/>
      <c r="F209" s="105"/>
      <c r="G209" s="149"/>
      <c r="H209" s="149"/>
      <c r="I209" s="136"/>
      <c r="J209" s="136"/>
      <c r="K209" s="136"/>
      <c r="L209" s="136"/>
      <c r="M209" s="149"/>
      <c r="N209" s="149"/>
      <c r="O209" s="149"/>
      <c r="P209" s="136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50"/>
    </row>
    <row r="211" spans="1:30" ht="20.25" customHeight="1" x14ac:dyDescent="0.25">
      <c r="B211" s="124" t="s">
        <v>237</v>
      </c>
    </row>
    <row r="212" spans="1:30" x14ac:dyDescent="0.25">
      <c r="A212" s="44" t="s">
        <v>182</v>
      </c>
      <c r="B212" s="46" t="s">
        <v>0</v>
      </c>
      <c r="C212" s="46" t="s">
        <v>238</v>
      </c>
      <c r="D212" s="46" t="s">
        <v>183</v>
      </c>
      <c r="E212" s="46" t="s">
        <v>185</v>
      </c>
      <c r="F212" s="46" t="s">
        <v>46</v>
      </c>
      <c r="G212" s="147" t="s">
        <v>186</v>
      </c>
      <c r="H212" s="147" t="s">
        <v>4</v>
      </c>
      <c r="I212" s="147" t="s">
        <v>3</v>
      </c>
      <c r="J212" s="147" t="s">
        <v>187</v>
      </c>
      <c r="K212" s="147" t="s">
        <v>5</v>
      </c>
    </row>
    <row r="213" spans="1:30" ht="18" customHeight="1" x14ac:dyDescent="0.25">
      <c r="A213" s="79">
        <v>1</v>
      </c>
      <c r="B213" s="125" t="s">
        <v>25</v>
      </c>
      <c r="C213" s="125">
        <v>4212</v>
      </c>
      <c r="D213" s="125">
        <v>4332</v>
      </c>
      <c r="E213" s="125" t="s">
        <v>188</v>
      </c>
      <c r="F213" s="49" t="s">
        <v>239</v>
      </c>
      <c r="G213" s="50" t="s">
        <v>41</v>
      </c>
      <c r="H213" s="50" t="s">
        <v>26</v>
      </c>
      <c r="I213" s="50" t="s">
        <v>190</v>
      </c>
      <c r="J213" s="148">
        <v>133</v>
      </c>
      <c r="K213" s="148" t="s">
        <v>207</v>
      </c>
    </row>
    <row r="214" spans="1:30" ht="18" customHeight="1" x14ac:dyDescent="0.25">
      <c r="A214" s="80"/>
      <c r="B214" s="126"/>
      <c r="C214" s="126"/>
      <c r="D214" s="126"/>
      <c r="E214" s="126"/>
      <c r="F214" s="49" t="s">
        <v>89</v>
      </c>
      <c r="G214" s="50" t="s">
        <v>41</v>
      </c>
      <c r="H214" s="50" t="s">
        <v>28</v>
      </c>
      <c r="I214" s="50" t="s">
        <v>35</v>
      </c>
      <c r="J214" s="148"/>
      <c r="K214" s="148"/>
    </row>
    <row r="215" spans="1:30" ht="18" customHeight="1" x14ac:dyDescent="0.25">
      <c r="A215" s="47">
        <v>2</v>
      </c>
      <c r="B215" s="125" t="s">
        <v>11</v>
      </c>
      <c r="C215" s="125">
        <v>3228</v>
      </c>
      <c r="D215" s="125">
        <v>3348</v>
      </c>
      <c r="E215" s="49">
        <v>2690</v>
      </c>
      <c r="F215" s="49" t="s">
        <v>240</v>
      </c>
      <c r="G215" s="50" t="s">
        <v>41</v>
      </c>
      <c r="H215" s="50" t="s">
        <v>10</v>
      </c>
      <c r="I215" s="50" t="s">
        <v>32</v>
      </c>
      <c r="J215" s="148">
        <v>133</v>
      </c>
      <c r="K215" s="148" t="s">
        <v>207</v>
      </c>
    </row>
    <row r="216" spans="1:30" ht="18" customHeight="1" x14ac:dyDescent="0.25">
      <c r="A216" s="51"/>
      <c r="B216" s="126"/>
      <c r="C216" s="126"/>
      <c r="D216" s="126"/>
      <c r="E216" s="49">
        <v>2590</v>
      </c>
      <c r="F216" s="49" t="s">
        <v>241</v>
      </c>
      <c r="G216" s="50" t="s">
        <v>41</v>
      </c>
      <c r="H216" s="50" t="s">
        <v>16</v>
      </c>
      <c r="I216" s="50" t="s">
        <v>36</v>
      </c>
      <c r="J216" s="148"/>
      <c r="K216" s="148"/>
    </row>
    <row r="217" spans="1:30" ht="18" customHeight="1" x14ac:dyDescent="0.25">
      <c r="A217" s="79">
        <v>3</v>
      </c>
      <c r="B217" s="125" t="s">
        <v>6</v>
      </c>
      <c r="C217" s="125">
        <v>2640</v>
      </c>
      <c r="D217" s="125">
        <v>2760</v>
      </c>
      <c r="E217" s="49">
        <v>2200</v>
      </c>
      <c r="F217" s="49" t="s">
        <v>242</v>
      </c>
      <c r="G217" s="50" t="s">
        <v>41</v>
      </c>
      <c r="H217" s="50" t="s">
        <v>10</v>
      </c>
      <c r="I217" s="50" t="s">
        <v>32</v>
      </c>
      <c r="J217" s="148">
        <v>133</v>
      </c>
      <c r="K217" s="148" t="s">
        <v>207</v>
      </c>
    </row>
    <row r="218" spans="1:30" ht="18" customHeight="1" x14ac:dyDescent="0.25">
      <c r="A218" s="81"/>
      <c r="B218" s="127"/>
      <c r="C218" s="127"/>
      <c r="D218" s="127"/>
      <c r="E218" s="49">
        <v>2100</v>
      </c>
      <c r="F218" s="49" t="s">
        <v>243</v>
      </c>
      <c r="G218" s="50" t="s">
        <v>41</v>
      </c>
      <c r="H218" s="50" t="s">
        <v>8</v>
      </c>
      <c r="I218" s="50" t="s">
        <v>31</v>
      </c>
      <c r="J218" s="148"/>
      <c r="K218" s="148"/>
    </row>
    <row r="219" spans="1:30" ht="18" customHeight="1" x14ac:dyDescent="0.25">
      <c r="A219" s="80"/>
      <c r="B219" s="126"/>
      <c r="C219" s="126"/>
      <c r="D219" s="126"/>
      <c r="E219" s="49">
        <v>2200</v>
      </c>
      <c r="F219" s="49" t="s">
        <v>244</v>
      </c>
      <c r="G219" s="50" t="s">
        <v>41</v>
      </c>
      <c r="H219" s="50" t="s">
        <v>15</v>
      </c>
      <c r="I219" s="50" t="s">
        <v>190</v>
      </c>
      <c r="J219" s="148"/>
      <c r="K219" s="148"/>
    </row>
    <row r="220" spans="1:30" ht="18" customHeight="1" x14ac:dyDescent="0.25">
      <c r="A220" s="78">
        <v>4</v>
      </c>
      <c r="B220" s="125" t="s">
        <v>20</v>
      </c>
      <c r="C220" s="125">
        <v>1872</v>
      </c>
      <c r="D220" s="125">
        <v>1992</v>
      </c>
      <c r="E220" s="49">
        <v>1460</v>
      </c>
      <c r="F220" s="49" t="s">
        <v>97</v>
      </c>
      <c r="G220" s="50" t="s">
        <v>41</v>
      </c>
      <c r="H220" s="50" t="s">
        <v>22</v>
      </c>
      <c r="I220" s="50" t="s">
        <v>35</v>
      </c>
      <c r="J220" s="148">
        <v>133</v>
      </c>
      <c r="K220" s="148" t="s">
        <v>207</v>
      </c>
    </row>
    <row r="221" spans="1:30" ht="18" customHeight="1" x14ac:dyDescent="0.25">
      <c r="A221" s="78"/>
      <c r="B221" s="127"/>
      <c r="C221" s="127"/>
      <c r="D221" s="127"/>
      <c r="E221" s="49" t="s">
        <v>188</v>
      </c>
      <c r="F221" s="49" t="s">
        <v>226</v>
      </c>
      <c r="G221" s="50" t="s">
        <v>41</v>
      </c>
      <c r="H221" s="50" t="s">
        <v>28</v>
      </c>
      <c r="I221" s="50" t="s">
        <v>35</v>
      </c>
      <c r="J221" s="148"/>
      <c r="K221" s="148"/>
    </row>
    <row r="222" spans="1:30" ht="18" customHeight="1" x14ac:dyDescent="0.25">
      <c r="A222" s="78"/>
      <c r="B222" s="127"/>
      <c r="C222" s="127"/>
      <c r="D222" s="127"/>
      <c r="E222" s="49">
        <v>1210</v>
      </c>
      <c r="F222" s="49" t="s">
        <v>245</v>
      </c>
      <c r="G222" s="50" t="s">
        <v>41</v>
      </c>
      <c r="H222" s="50" t="s">
        <v>27</v>
      </c>
      <c r="I222" s="50" t="s">
        <v>192</v>
      </c>
      <c r="J222" s="148"/>
      <c r="K222" s="148"/>
    </row>
    <row r="223" spans="1:30" ht="18" customHeight="1" x14ac:dyDescent="0.25">
      <c r="A223" s="78"/>
      <c r="B223" s="126"/>
      <c r="C223" s="126"/>
      <c r="D223" s="126"/>
      <c r="E223" s="49">
        <v>1460</v>
      </c>
      <c r="F223" s="49" t="s">
        <v>246</v>
      </c>
      <c r="G223" s="50" t="s">
        <v>41</v>
      </c>
      <c r="H223" s="50" t="s">
        <v>15</v>
      </c>
      <c r="I223" s="50" t="s">
        <v>190</v>
      </c>
      <c r="J223" s="148"/>
      <c r="K223" s="148"/>
    </row>
    <row r="224" spans="1:30" ht="18" customHeight="1" x14ac:dyDescent="0.25">
      <c r="A224" s="48">
        <v>5</v>
      </c>
      <c r="B224" s="49" t="s">
        <v>30</v>
      </c>
      <c r="C224" s="49">
        <v>1656</v>
      </c>
      <c r="D224" s="49">
        <v>1776</v>
      </c>
      <c r="E224" s="49" t="s">
        <v>188</v>
      </c>
      <c r="F224" s="49" t="s">
        <v>247</v>
      </c>
      <c r="G224" s="50" t="s">
        <v>41</v>
      </c>
      <c r="H224" s="50" t="s">
        <v>28</v>
      </c>
      <c r="I224" s="50" t="s">
        <v>35</v>
      </c>
      <c r="J224" s="50">
        <v>133</v>
      </c>
      <c r="K224" s="50" t="s">
        <v>207</v>
      </c>
    </row>
    <row r="225" spans="1:11" ht="18" customHeight="1" x14ac:dyDescent="0.25">
      <c r="A225" s="78">
        <v>6</v>
      </c>
      <c r="B225" s="125" t="s">
        <v>17</v>
      </c>
      <c r="C225" s="125">
        <v>1500</v>
      </c>
      <c r="D225" s="125">
        <v>1740</v>
      </c>
      <c r="E225" s="49">
        <v>1150</v>
      </c>
      <c r="F225" s="49" t="s">
        <v>248</v>
      </c>
      <c r="G225" s="50" t="s">
        <v>41</v>
      </c>
      <c r="H225" s="50" t="s">
        <v>19</v>
      </c>
      <c r="I225" s="50" t="s">
        <v>192</v>
      </c>
      <c r="J225" s="148">
        <v>132</v>
      </c>
      <c r="K225" s="148" t="s">
        <v>198</v>
      </c>
    </row>
    <row r="226" spans="1:11" ht="18" customHeight="1" x14ac:dyDescent="0.25">
      <c r="A226" s="78"/>
      <c r="B226" s="126"/>
      <c r="C226" s="126"/>
      <c r="D226" s="126"/>
      <c r="E226" s="49">
        <v>1150</v>
      </c>
      <c r="F226" s="49" t="s">
        <v>249</v>
      </c>
      <c r="G226" s="50" t="s">
        <v>41</v>
      </c>
      <c r="H226" s="50" t="s">
        <v>24</v>
      </c>
      <c r="I226" s="50" t="s">
        <v>33</v>
      </c>
      <c r="J226" s="148"/>
      <c r="K226" s="148"/>
    </row>
    <row r="227" spans="1:11" ht="18" customHeight="1" x14ac:dyDescent="0.25">
      <c r="A227" s="78"/>
      <c r="B227" s="125" t="s">
        <v>17</v>
      </c>
      <c r="C227" s="125">
        <v>1620</v>
      </c>
      <c r="D227" s="125">
        <v>1740</v>
      </c>
      <c r="E227" s="49">
        <v>1150</v>
      </c>
      <c r="F227" s="49" t="s">
        <v>250</v>
      </c>
      <c r="G227" s="50" t="s">
        <v>41</v>
      </c>
      <c r="H227" s="50" t="s">
        <v>24</v>
      </c>
      <c r="I227" s="50" t="s">
        <v>33</v>
      </c>
      <c r="J227" s="148">
        <v>134</v>
      </c>
      <c r="K227" s="148" t="s">
        <v>203</v>
      </c>
    </row>
    <row r="228" spans="1:11" ht="18" customHeight="1" x14ac:dyDescent="0.25">
      <c r="A228" s="78"/>
      <c r="B228" s="127"/>
      <c r="C228" s="127"/>
      <c r="D228" s="127"/>
      <c r="E228" s="49" t="s">
        <v>188</v>
      </c>
      <c r="F228" s="49" t="s">
        <v>230</v>
      </c>
      <c r="G228" s="50" t="s">
        <v>41</v>
      </c>
      <c r="H228" s="50" t="s">
        <v>28</v>
      </c>
      <c r="I228" s="50" t="s">
        <v>35</v>
      </c>
      <c r="J228" s="148"/>
      <c r="K228" s="148"/>
    </row>
    <row r="229" spans="1:11" ht="18" customHeight="1" x14ac:dyDescent="0.25">
      <c r="A229" s="78"/>
      <c r="B229" s="126"/>
      <c r="C229" s="126"/>
      <c r="D229" s="126"/>
      <c r="E229" s="49">
        <v>1150</v>
      </c>
      <c r="F229" s="49" t="s">
        <v>251</v>
      </c>
      <c r="G229" s="50" t="s">
        <v>41</v>
      </c>
      <c r="H229" s="50" t="s">
        <v>19</v>
      </c>
      <c r="I229" s="50" t="s">
        <v>192</v>
      </c>
      <c r="J229" s="148"/>
      <c r="K229" s="148"/>
    </row>
    <row r="233" spans="1:11" ht="20.25" customHeight="1" x14ac:dyDescent="0.25">
      <c r="B233" s="124" t="s">
        <v>252</v>
      </c>
    </row>
    <row r="234" spans="1:11" x14ac:dyDescent="0.25">
      <c r="A234" s="44" t="s">
        <v>182</v>
      </c>
      <c r="B234" s="46" t="s">
        <v>0</v>
      </c>
      <c r="C234" s="46" t="s">
        <v>238</v>
      </c>
      <c r="D234" s="46" t="s">
        <v>183</v>
      </c>
      <c r="E234" s="46" t="s">
        <v>185</v>
      </c>
      <c r="F234" s="46" t="s">
        <v>46</v>
      </c>
      <c r="G234" s="147" t="s">
        <v>186</v>
      </c>
      <c r="H234" s="147" t="s">
        <v>4</v>
      </c>
      <c r="I234" s="147" t="s">
        <v>3</v>
      </c>
      <c r="J234" s="147" t="s">
        <v>187</v>
      </c>
      <c r="K234" s="147" t="s">
        <v>5</v>
      </c>
    </row>
    <row r="235" spans="1:11" ht="18" customHeight="1" x14ac:dyDescent="0.25">
      <c r="A235" s="79">
        <v>1</v>
      </c>
      <c r="B235" s="125" t="s">
        <v>25</v>
      </c>
      <c r="C235" s="125">
        <v>4212</v>
      </c>
      <c r="D235" s="125">
        <v>4332</v>
      </c>
      <c r="E235" s="125" t="s">
        <v>188</v>
      </c>
      <c r="F235" s="49" t="s">
        <v>239</v>
      </c>
      <c r="G235" s="50" t="s">
        <v>41</v>
      </c>
      <c r="H235" s="50" t="s">
        <v>26</v>
      </c>
      <c r="I235" s="50" t="s">
        <v>190</v>
      </c>
      <c r="J235" s="148">
        <v>133</v>
      </c>
      <c r="K235" s="148" t="s">
        <v>207</v>
      </c>
    </row>
    <row r="236" spans="1:11" ht="18" customHeight="1" x14ac:dyDescent="0.25">
      <c r="A236" s="80"/>
      <c r="B236" s="126"/>
      <c r="C236" s="126"/>
      <c r="D236" s="126"/>
      <c r="E236" s="126"/>
      <c r="F236" s="49" t="s">
        <v>89</v>
      </c>
      <c r="G236" s="50" t="s">
        <v>41</v>
      </c>
      <c r="H236" s="50" t="s">
        <v>28</v>
      </c>
      <c r="I236" s="50" t="s">
        <v>35</v>
      </c>
      <c r="J236" s="148"/>
      <c r="K236" s="148"/>
    </row>
    <row r="237" spans="1:11" ht="18" customHeight="1" x14ac:dyDescent="0.25">
      <c r="A237" s="47">
        <v>2</v>
      </c>
      <c r="B237" s="125" t="s">
        <v>11</v>
      </c>
      <c r="C237" s="125">
        <v>3228</v>
      </c>
      <c r="D237" s="125">
        <v>3348</v>
      </c>
      <c r="E237" s="49">
        <v>2690</v>
      </c>
      <c r="F237" s="49" t="s">
        <v>240</v>
      </c>
      <c r="G237" s="50" t="s">
        <v>41</v>
      </c>
      <c r="H237" s="50" t="s">
        <v>10</v>
      </c>
      <c r="I237" s="50" t="s">
        <v>32</v>
      </c>
      <c r="J237" s="148">
        <v>133</v>
      </c>
      <c r="K237" s="148" t="s">
        <v>207</v>
      </c>
    </row>
    <row r="238" spans="1:11" ht="18" customHeight="1" x14ac:dyDescent="0.25">
      <c r="A238" s="51"/>
      <c r="B238" s="126"/>
      <c r="C238" s="126"/>
      <c r="D238" s="126"/>
      <c r="E238" s="49">
        <v>2590</v>
      </c>
      <c r="F238" s="49" t="s">
        <v>241</v>
      </c>
      <c r="G238" s="50" t="s">
        <v>41</v>
      </c>
      <c r="H238" s="50" t="s">
        <v>16</v>
      </c>
      <c r="I238" s="50" t="s">
        <v>36</v>
      </c>
      <c r="J238" s="148"/>
      <c r="K238" s="148"/>
    </row>
    <row r="239" spans="1:11" ht="18" customHeight="1" x14ac:dyDescent="0.25">
      <c r="A239" s="79">
        <v>3</v>
      </c>
      <c r="B239" s="125" t="s">
        <v>6</v>
      </c>
      <c r="C239" s="125">
        <v>2640</v>
      </c>
      <c r="D239" s="125">
        <v>2760</v>
      </c>
      <c r="E239" s="49">
        <v>2200</v>
      </c>
      <c r="F239" s="49" t="s">
        <v>242</v>
      </c>
      <c r="G239" s="50" t="s">
        <v>41</v>
      </c>
      <c r="H239" s="50" t="s">
        <v>10</v>
      </c>
      <c r="I239" s="50" t="s">
        <v>32</v>
      </c>
      <c r="J239" s="148">
        <v>133</v>
      </c>
      <c r="K239" s="148" t="s">
        <v>207</v>
      </c>
    </row>
    <row r="240" spans="1:11" ht="18" customHeight="1" x14ac:dyDescent="0.25">
      <c r="A240" s="81"/>
      <c r="B240" s="127"/>
      <c r="C240" s="127"/>
      <c r="D240" s="127"/>
      <c r="E240" s="49">
        <v>2100</v>
      </c>
      <c r="F240" s="49" t="s">
        <v>243</v>
      </c>
      <c r="G240" s="50" t="s">
        <v>41</v>
      </c>
      <c r="H240" s="50" t="s">
        <v>8</v>
      </c>
      <c r="I240" s="50" t="s">
        <v>31</v>
      </c>
      <c r="J240" s="148"/>
      <c r="K240" s="148"/>
    </row>
    <row r="241" spans="1:11" ht="18" customHeight="1" x14ac:dyDescent="0.25">
      <c r="A241" s="80"/>
      <c r="B241" s="126"/>
      <c r="C241" s="126"/>
      <c r="D241" s="126"/>
      <c r="E241" s="49">
        <v>2200</v>
      </c>
      <c r="F241" s="49" t="s">
        <v>244</v>
      </c>
      <c r="G241" s="50" t="s">
        <v>41</v>
      </c>
      <c r="H241" s="50" t="s">
        <v>15</v>
      </c>
      <c r="I241" s="50" t="s">
        <v>190</v>
      </c>
      <c r="J241" s="148"/>
      <c r="K241" s="148"/>
    </row>
    <row r="242" spans="1:11" ht="18" customHeight="1" x14ac:dyDescent="0.25">
      <c r="A242" s="78">
        <v>4</v>
      </c>
      <c r="B242" s="125" t="s">
        <v>20</v>
      </c>
      <c r="C242" s="125">
        <v>1872</v>
      </c>
      <c r="D242" s="125">
        <v>1992</v>
      </c>
      <c r="E242" s="49">
        <v>1460</v>
      </c>
      <c r="F242" s="49" t="s">
        <v>97</v>
      </c>
      <c r="G242" s="50" t="s">
        <v>41</v>
      </c>
      <c r="H242" s="50" t="s">
        <v>22</v>
      </c>
      <c r="I242" s="50" t="s">
        <v>35</v>
      </c>
      <c r="J242" s="148">
        <v>133</v>
      </c>
      <c r="K242" s="148" t="s">
        <v>207</v>
      </c>
    </row>
    <row r="243" spans="1:11" ht="18" customHeight="1" x14ac:dyDescent="0.25">
      <c r="A243" s="78"/>
      <c r="B243" s="127"/>
      <c r="C243" s="127"/>
      <c r="D243" s="127"/>
      <c r="E243" s="49" t="s">
        <v>188</v>
      </c>
      <c r="F243" s="49" t="s">
        <v>226</v>
      </c>
      <c r="G243" s="50" t="s">
        <v>41</v>
      </c>
      <c r="H243" s="50" t="s">
        <v>28</v>
      </c>
      <c r="I243" s="50" t="s">
        <v>35</v>
      </c>
      <c r="J243" s="148"/>
      <c r="K243" s="148"/>
    </row>
    <row r="244" spans="1:11" ht="18" customHeight="1" x14ac:dyDescent="0.25">
      <c r="A244" s="78"/>
      <c r="B244" s="127"/>
      <c r="C244" s="127"/>
      <c r="D244" s="127"/>
      <c r="E244" s="49">
        <v>1210</v>
      </c>
      <c r="F244" s="49" t="s">
        <v>245</v>
      </c>
      <c r="G244" s="50" t="s">
        <v>41</v>
      </c>
      <c r="H244" s="50" t="s">
        <v>27</v>
      </c>
      <c r="I244" s="50" t="s">
        <v>192</v>
      </c>
      <c r="J244" s="148"/>
      <c r="K244" s="148"/>
    </row>
    <row r="245" spans="1:11" ht="18" customHeight="1" x14ac:dyDescent="0.25">
      <c r="A245" s="78"/>
      <c r="B245" s="126"/>
      <c r="C245" s="126"/>
      <c r="D245" s="126"/>
      <c r="E245" s="49">
        <v>1460</v>
      </c>
      <c r="F245" s="49" t="s">
        <v>246</v>
      </c>
      <c r="G245" s="50" t="s">
        <v>41</v>
      </c>
      <c r="H245" s="50" t="s">
        <v>15</v>
      </c>
      <c r="I245" s="50" t="s">
        <v>190</v>
      </c>
      <c r="J245" s="148"/>
      <c r="K245" s="148"/>
    </row>
    <row r="246" spans="1:11" ht="18" customHeight="1" x14ac:dyDescent="0.25">
      <c r="A246" s="48">
        <v>5</v>
      </c>
      <c r="B246" s="49" t="s">
        <v>30</v>
      </c>
      <c r="C246" s="49">
        <v>1656</v>
      </c>
      <c r="D246" s="49">
        <v>1776</v>
      </c>
      <c r="E246" s="49" t="s">
        <v>188</v>
      </c>
      <c r="F246" s="49" t="s">
        <v>247</v>
      </c>
      <c r="G246" s="50" t="s">
        <v>41</v>
      </c>
      <c r="H246" s="50" t="s">
        <v>28</v>
      </c>
      <c r="I246" s="50" t="s">
        <v>35</v>
      </c>
      <c r="J246" s="50">
        <v>133</v>
      </c>
      <c r="K246" s="50" t="s">
        <v>207</v>
      </c>
    </row>
    <row r="247" spans="1:11" ht="18" customHeight="1" x14ac:dyDescent="0.25">
      <c r="A247" s="78">
        <v>6</v>
      </c>
      <c r="B247" s="125" t="s">
        <v>17</v>
      </c>
      <c r="C247" s="125">
        <v>1500</v>
      </c>
      <c r="D247" s="125">
        <v>1740</v>
      </c>
      <c r="E247" s="49">
        <v>1150</v>
      </c>
      <c r="F247" s="49" t="s">
        <v>248</v>
      </c>
      <c r="G247" s="50" t="s">
        <v>41</v>
      </c>
      <c r="H247" s="50" t="s">
        <v>19</v>
      </c>
      <c r="I247" s="50" t="s">
        <v>192</v>
      </c>
      <c r="J247" s="148">
        <v>132</v>
      </c>
      <c r="K247" s="148" t="s">
        <v>198</v>
      </c>
    </row>
    <row r="248" spans="1:11" ht="18" customHeight="1" x14ac:dyDescent="0.25">
      <c r="A248" s="78"/>
      <c r="B248" s="126"/>
      <c r="C248" s="126"/>
      <c r="D248" s="126"/>
      <c r="E248" s="49">
        <v>1150</v>
      </c>
      <c r="F248" s="49" t="s">
        <v>249</v>
      </c>
      <c r="G248" s="50" t="s">
        <v>41</v>
      </c>
      <c r="H248" s="50" t="s">
        <v>24</v>
      </c>
      <c r="I248" s="50" t="s">
        <v>33</v>
      </c>
      <c r="J248" s="148"/>
      <c r="K248" s="148"/>
    </row>
    <row r="249" spans="1:11" ht="18" customHeight="1" x14ac:dyDescent="0.25">
      <c r="A249" s="78"/>
      <c r="B249" s="125" t="s">
        <v>17</v>
      </c>
      <c r="C249" s="125">
        <v>1620</v>
      </c>
      <c r="D249" s="125">
        <v>1740</v>
      </c>
      <c r="E249" s="49">
        <v>1150</v>
      </c>
      <c r="F249" s="49" t="s">
        <v>250</v>
      </c>
      <c r="G249" s="50" t="s">
        <v>41</v>
      </c>
      <c r="H249" s="50" t="s">
        <v>24</v>
      </c>
      <c r="I249" s="50" t="s">
        <v>33</v>
      </c>
      <c r="J249" s="148">
        <v>134</v>
      </c>
      <c r="K249" s="148" t="s">
        <v>203</v>
      </c>
    </row>
    <row r="250" spans="1:11" ht="18" customHeight="1" x14ac:dyDescent="0.25">
      <c r="A250" s="78"/>
      <c r="B250" s="127"/>
      <c r="C250" s="127"/>
      <c r="D250" s="127"/>
      <c r="E250" s="49" t="s">
        <v>188</v>
      </c>
      <c r="F250" s="49" t="s">
        <v>230</v>
      </c>
      <c r="G250" s="50" t="s">
        <v>41</v>
      </c>
      <c r="H250" s="50" t="s">
        <v>28</v>
      </c>
      <c r="I250" s="50" t="s">
        <v>35</v>
      </c>
      <c r="J250" s="148"/>
      <c r="K250" s="148"/>
    </row>
    <row r="251" spans="1:11" ht="18" customHeight="1" x14ac:dyDescent="0.25">
      <c r="A251" s="78"/>
      <c r="B251" s="126"/>
      <c r="C251" s="126"/>
      <c r="D251" s="126"/>
      <c r="E251" s="49">
        <v>1150</v>
      </c>
      <c r="F251" s="49" t="s">
        <v>251</v>
      </c>
      <c r="G251" s="50" t="s">
        <v>41</v>
      </c>
      <c r="H251" s="50" t="s">
        <v>19</v>
      </c>
      <c r="I251" s="50" t="s">
        <v>192</v>
      </c>
      <c r="J251" s="148"/>
      <c r="K251" s="148"/>
    </row>
    <row r="253" spans="1:11" x14ac:dyDescent="0.25">
      <c r="B253" s="124" t="s">
        <v>193</v>
      </c>
    </row>
    <row r="254" spans="1:11" x14ac:dyDescent="0.25">
      <c r="A254" s="44" t="s">
        <v>182</v>
      </c>
      <c r="B254" s="46" t="s">
        <v>0</v>
      </c>
      <c r="C254" s="46" t="s">
        <v>1</v>
      </c>
      <c r="D254" s="46" t="s">
        <v>46</v>
      </c>
      <c r="E254" s="46" t="s">
        <v>4</v>
      </c>
      <c r="F254" s="46" t="s">
        <v>3</v>
      </c>
      <c r="G254" s="147" t="s">
        <v>187</v>
      </c>
      <c r="H254" s="147" t="s">
        <v>5</v>
      </c>
    </row>
    <row r="255" spans="1:11" x14ac:dyDescent="0.25">
      <c r="A255" s="44"/>
      <c r="B255" s="46" t="s">
        <v>194</v>
      </c>
      <c r="C255" s="46">
        <v>436</v>
      </c>
      <c r="D255" s="46" t="s">
        <v>195</v>
      </c>
      <c r="E255" s="46" t="s">
        <v>196</v>
      </c>
      <c r="F255" s="46" t="s">
        <v>197</v>
      </c>
      <c r="G255" s="50">
        <v>132</v>
      </c>
      <c r="H255" s="50" t="s">
        <v>198</v>
      </c>
    </row>
    <row r="256" spans="1:11" x14ac:dyDescent="0.25">
      <c r="A256" s="48">
        <v>1</v>
      </c>
      <c r="B256" s="49" t="s">
        <v>194</v>
      </c>
      <c r="C256" s="49">
        <v>589</v>
      </c>
      <c r="D256" s="49" t="s">
        <v>199</v>
      </c>
      <c r="E256" s="49" t="s">
        <v>196</v>
      </c>
      <c r="F256" s="49" t="s">
        <v>197</v>
      </c>
      <c r="G256" s="50">
        <v>132</v>
      </c>
      <c r="H256" s="50" t="s">
        <v>195</v>
      </c>
    </row>
    <row r="257" spans="1:30" x14ac:dyDescent="0.25">
      <c r="A257" s="48">
        <v>2</v>
      </c>
      <c r="B257" s="49" t="s">
        <v>194</v>
      </c>
      <c r="C257" s="49">
        <v>603</v>
      </c>
      <c r="D257" s="49" t="s">
        <v>200</v>
      </c>
      <c r="E257" s="49" t="s">
        <v>196</v>
      </c>
      <c r="F257" s="49" t="s">
        <v>197</v>
      </c>
      <c r="G257" s="50">
        <v>132</v>
      </c>
      <c r="H257" s="50" t="s">
        <v>201</v>
      </c>
    </row>
    <row r="258" spans="1:30" x14ac:dyDescent="0.25">
      <c r="A258" s="48">
        <v>3</v>
      </c>
      <c r="B258" s="49" t="s">
        <v>194</v>
      </c>
      <c r="C258" s="49">
        <v>675</v>
      </c>
      <c r="D258" s="49" t="s">
        <v>202</v>
      </c>
      <c r="E258" s="49" t="s">
        <v>196</v>
      </c>
      <c r="F258" s="49" t="s">
        <v>197</v>
      </c>
      <c r="G258" s="50">
        <v>134</v>
      </c>
      <c r="H258" s="50" t="s">
        <v>203</v>
      </c>
    </row>
    <row r="259" spans="1:30" x14ac:dyDescent="0.25">
      <c r="A259" s="48">
        <v>4</v>
      </c>
      <c r="B259" s="49" t="s">
        <v>194</v>
      </c>
      <c r="C259" s="49">
        <v>686</v>
      </c>
      <c r="D259" s="49" t="s">
        <v>204</v>
      </c>
      <c r="E259" s="49" t="s">
        <v>196</v>
      </c>
      <c r="F259" s="49" t="s">
        <v>197</v>
      </c>
      <c r="G259" s="50">
        <v>134</v>
      </c>
      <c r="H259" s="50" t="s">
        <v>205</v>
      </c>
    </row>
    <row r="260" spans="1:30" s="4" customFormat="1" x14ac:dyDescent="0.25">
      <c r="B260" s="3"/>
      <c r="C260" s="3"/>
      <c r="D260" s="3"/>
      <c r="E260" s="3"/>
      <c r="F260" s="3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5"/>
    </row>
    <row r="261" spans="1:30" s="4" customFormat="1" x14ac:dyDescent="0.25">
      <c r="B261" s="3"/>
      <c r="C261" s="3"/>
      <c r="D261" s="3"/>
      <c r="E261" s="3"/>
      <c r="F261" s="3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5"/>
    </row>
    <row r="262" spans="1:30" s="4" customFormat="1" x14ac:dyDescent="0.25">
      <c r="B262" s="3"/>
      <c r="C262" s="3"/>
      <c r="D262" s="3"/>
      <c r="E262" s="3"/>
      <c r="F262" s="3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5"/>
    </row>
    <row r="263" spans="1:30" s="4" customFormat="1" x14ac:dyDescent="0.25">
      <c r="B263" s="124" t="s">
        <v>2</v>
      </c>
      <c r="C263" s="128"/>
      <c r="D263" s="3"/>
      <c r="E263" s="3"/>
      <c r="F263" s="3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5"/>
    </row>
    <row r="264" spans="1:30" s="4" customFormat="1" x14ac:dyDescent="0.25">
      <c r="A264" s="44" t="s">
        <v>182</v>
      </c>
      <c r="B264" s="46" t="s">
        <v>0</v>
      </c>
      <c r="C264" s="46" t="s">
        <v>1</v>
      </c>
      <c r="D264" s="46" t="s">
        <v>46</v>
      </c>
      <c r="E264" s="46" t="s">
        <v>4</v>
      </c>
      <c r="F264" s="46" t="s">
        <v>3</v>
      </c>
      <c r="G264" s="147" t="s">
        <v>187</v>
      </c>
      <c r="H264" s="147" t="s">
        <v>5</v>
      </c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5"/>
    </row>
    <row r="265" spans="1:30" s="4" customFormat="1" x14ac:dyDescent="0.25">
      <c r="A265" s="48">
        <v>1</v>
      </c>
      <c r="B265" s="49" t="s">
        <v>194</v>
      </c>
      <c r="C265" s="49">
        <v>135</v>
      </c>
      <c r="D265" s="49" t="s">
        <v>206</v>
      </c>
      <c r="E265" s="49" t="s">
        <v>196</v>
      </c>
      <c r="F265" s="49" t="s">
        <v>197</v>
      </c>
      <c r="G265" s="50">
        <v>133</v>
      </c>
      <c r="H265" s="50" t="s">
        <v>207</v>
      </c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5"/>
    </row>
    <row r="266" spans="1:30" s="4" customFormat="1" x14ac:dyDescent="0.25">
      <c r="A266" s="48">
        <v>2</v>
      </c>
      <c r="B266" s="49" t="s">
        <v>194</v>
      </c>
      <c r="C266" s="49">
        <v>148</v>
      </c>
      <c r="D266" s="49" t="s">
        <v>202</v>
      </c>
      <c r="E266" s="49" t="s">
        <v>196</v>
      </c>
      <c r="F266" s="49" t="s">
        <v>197</v>
      </c>
      <c r="G266" s="50">
        <v>134</v>
      </c>
      <c r="H266" s="50" t="s">
        <v>203</v>
      </c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5"/>
    </row>
    <row r="267" spans="1:30" s="4" customFormat="1" x14ac:dyDescent="0.25">
      <c r="A267" s="48">
        <v>3</v>
      </c>
      <c r="B267" s="49" t="s">
        <v>194</v>
      </c>
      <c r="C267" s="49">
        <v>137</v>
      </c>
      <c r="D267" s="49" t="s">
        <v>208</v>
      </c>
      <c r="E267" s="49" t="s">
        <v>196</v>
      </c>
      <c r="F267" s="49" t="s">
        <v>197</v>
      </c>
      <c r="G267" s="50">
        <v>134</v>
      </c>
      <c r="H267" s="50" t="s">
        <v>205</v>
      </c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5"/>
    </row>
    <row r="268" spans="1:30" s="4" customFormat="1" x14ac:dyDescent="0.25">
      <c r="A268" s="48">
        <v>4</v>
      </c>
      <c r="B268" s="49" t="s">
        <v>194</v>
      </c>
      <c r="C268" s="49">
        <v>129</v>
      </c>
      <c r="D268" s="49" t="s">
        <v>209</v>
      </c>
      <c r="E268" s="49" t="s">
        <v>196</v>
      </c>
      <c r="F268" s="49" t="s">
        <v>197</v>
      </c>
      <c r="G268" s="50">
        <v>134</v>
      </c>
      <c r="H268" s="50" t="s">
        <v>210</v>
      </c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5"/>
    </row>
    <row r="269" spans="1:30" s="4" customFormat="1" x14ac:dyDescent="0.25">
      <c r="A269" s="48">
        <v>5</v>
      </c>
      <c r="B269" s="49" t="s">
        <v>194</v>
      </c>
      <c r="C269" s="49">
        <v>130.30000000000001</v>
      </c>
      <c r="D269" s="49" t="s">
        <v>211</v>
      </c>
      <c r="E269" s="49" t="s">
        <v>196</v>
      </c>
      <c r="F269" s="49" t="s">
        <v>197</v>
      </c>
      <c r="G269" s="50">
        <v>134</v>
      </c>
      <c r="H269" s="50" t="s">
        <v>89</v>
      </c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5"/>
    </row>
    <row r="270" spans="1:30" s="4" customFormat="1" x14ac:dyDescent="0.25">
      <c r="A270" s="48">
        <v>6</v>
      </c>
      <c r="B270" s="49" t="s">
        <v>194</v>
      </c>
      <c r="C270" s="49">
        <v>134</v>
      </c>
      <c r="D270" s="49" t="s">
        <v>212</v>
      </c>
      <c r="E270" s="49" t="s">
        <v>196</v>
      </c>
      <c r="F270" s="49" t="s">
        <v>197</v>
      </c>
      <c r="G270" s="50">
        <v>134</v>
      </c>
      <c r="H270" s="50" t="s">
        <v>213</v>
      </c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5"/>
    </row>
    <row r="271" spans="1:30" s="4" customFormat="1" x14ac:dyDescent="0.25">
      <c r="A271" s="48">
        <v>7</v>
      </c>
      <c r="B271" s="49" t="s">
        <v>194</v>
      </c>
      <c r="C271" s="49">
        <v>148</v>
      </c>
      <c r="D271" s="49" t="s">
        <v>214</v>
      </c>
      <c r="E271" s="49" t="s">
        <v>196</v>
      </c>
      <c r="F271" s="49" t="s">
        <v>197</v>
      </c>
      <c r="G271" s="50">
        <v>134</v>
      </c>
      <c r="H271" s="50" t="s">
        <v>215</v>
      </c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5"/>
    </row>
    <row r="272" spans="1:30" s="4" customFormat="1" x14ac:dyDescent="0.25">
      <c r="A272" s="48">
        <v>8</v>
      </c>
      <c r="B272" s="49" t="s">
        <v>194</v>
      </c>
      <c r="C272" s="49">
        <v>148.4</v>
      </c>
      <c r="D272" s="49" t="s">
        <v>216</v>
      </c>
      <c r="E272" s="49" t="s">
        <v>196</v>
      </c>
      <c r="F272" s="49" t="s">
        <v>197</v>
      </c>
      <c r="G272" s="50">
        <v>134</v>
      </c>
      <c r="H272" s="50" t="s">
        <v>34</v>
      </c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5"/>
    </row>
    <row r="273" spans="1:30" s="4" customFormat="1" x14ac:dyDescent="0.25">
      <c r="A273" s="48">
        <v>8</v>
      </c>
      <c r="B273" s="49" t="s">
        <v>194</v>
      </c>
      <c r="C273" s="49">
        <v>146.4</v>
      </c>
      <c r="D273" s="49" t="s">
        <v>217</v>
      </c>
      <c r="E273" s="49" t="s">
        <v>196</v>
      </c>
      <c r="F273" s="49" t="s">
        <v>197</v>
      </c>
      <c r="G273" s="50">
        <v>134</v>
      </c>
      <c r="H273" s="50" t="s">
        <v>38</v>
      </c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5"/>
    </row>
    <row r="274" spans="1:30" s="4" customFormat="1" x14ac:dyDescent="0.25">
      <c r="B274" s="3"/>
      <c r="C274" s="3"/>
      <c r="D274" s="3"/>
      <c r="E274" s="3"/>
      <c r="F274" s="3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5"/>
    </row>
    <row r="275" spans="1:30" s="4" customFormat="1" x14ac:dyDescent="0.25">
      <c r="B275" s="129" t="s">
        <v>218</v>
      </c>
      <c r="C275" s="3"/>
      <c r="D275" s="3"/>
      <c r="E275" s="3"/>
      <c r="F275" s="3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5"/>
    </row>
    <row r="276" spans="1:30" s="4" customFormat="1" x14ac:dyDescent="0.25">
      <c r="A276" s="44" t="s">
        <v>182</v>
      </c>
      <c r="B276" s="46" t="s">
        <v>0</v>
      </c>
      <c r="C276" s="46" t="s">
        <v>1</v>
      </c>
      <c r="D276" s="46" t="s">
        <v>46</v>
      </c>
      <c r="E276" s="46" t="s">
        <v>4</v>
      </c>
      <c r="F276" s="46" t="s">
        <v>3</v>
      </c>
      <c r="G276" s="147" t="s">
        <v>187</v>
      </c>
      <c r="H276" s="147" t="s">
        <v>5</v>
      </c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5"/>
    </row>
    <row r="277" spans="1:30" s="4" customFormat="1" ht="32.25" customHeight="1" x14ac:dyDescent="0.25">
      <c r="A277" s="44"/>
      <c r="B277" s="46" t="s">
        <v>219</v>
      </c>
      <c r="C277" s="46">
        <v>100</v>
      </c>
      <c r="D277" s="46" t="s">
        <v>195</v>
      </c>
      <c r="E277" s="130" t="s">
        <v>220</v>
      </c>
      <c r="F277" s="130" t="s">
        <v>221</v>
      </c>
      <c r="G277" s="50">
        <v>128</v>
      </c>
      <c r="H277" s="50" t="s">
        <v>222</v>
      </c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5"/>
    </row>
    <row r="278" spans="1:30" s="4" customFormat="1" x14ac:dyDescent="0.25">
      <c r="A278" s="48">
        <v>1</v>
      </c>
      <c r="B278" s="49" t="s">
        <v>25</v>
      </c>
      <c r="C278" s="49">
        <v>100</v>
      </c>
      <c r="D278" s="49" t="s">
        <v>223</v>
      </c>
      <c r="E278" s="49" t="s">
        <v>28</v>
      </c>
      <c r="F278" s="49" t="s">
        <v>35</v>
      </c>
      <c r="G278" s="50">
        <v>133</v>
      </c>
      <c r="H278" s="50" t="s">
        <v>207</v>
      </c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5"/>
    </row>
    <row r="279" spans="1:30" s="4" customFormat="1" x14ac:dyDescent="0.25">
      <c r="A279" s="48">
        <v>2</v>
      </c>
      <c r="B279" s="49" t="s">
        <v>6</v>
      </c>
      <c r="C279" s="49">
        <v>100</v>
      </c>
      <c r="D279" s="49" t="s">
        <v>224</v>
      </c>
      <c r="E279" s="49" t="s">
        <v>15</v>
      </c>
      <c r="F279" s="49" t="s">
        <v>190</v>
      </c>
      <c r="G279" s="50">
        <v>128</v>
      </c>
      <c r="H279" s="50" t="s">
        <v>222</v>
      </c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5"/>
    </row>
    <row r="280" spans="1:30" s="4" customFormat="1" x14ac:dyDescent="0.25">
      <c r="A280" s="48">
        <v>3</v>
      </c>
      <c r="B280" s="49" t="s">
        <v>20</v>
      </c>
      <c r="C280" s="49">
        <v>100</v>
      </c>
      <c r="D280" s="49" t="s">
        <v>225</v>
      </c>
      <c r="E280" s="49" t="s">
        <v>15</v>
      </c>
      <c r="F280" s="49" t="s">
        <v>190</v>
      </c>
      <c r="G280" s="50">
        <v>128</v>
      </c>
      <c r="H280" s="50" t="s">
        <v>222</v>
      </c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5"/>
    </row>
    <row r="281" spans="1:30" s="4" customFormat="1" x14ac:dyDescent="0.25">
      <c r="A281" s="48">
        <v>4</v>
      </c>
      <c r="B281" s="49" t="s">
        <v>20</v>
      </c>
      <c r="C281" s="49">
        <v>100</v>
      </c>
      <c r="D281" s="49" t="s">
        <v>226</v>
      </c>
      <c r="E281" s="49" t="s">
        <v>28</v>
      </c>
      <c r="F281" s="49" t="s">
        <v>35</v>
      </c>
      <c r="G281" s="50">
        <v>133</v>
      </c>
      <c r="H281" s="50" t="s">
        <v>207</v>
      </c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5"/>
    </row>
    <row r="282" spans="1:30" s="4" customFormat="1" x14ac:dyDescent="0.25">
      <c r="A282" s="48">
        <v>5</v>
      </c>
      <c r="B282" s="49" t="s">
        <v>30</v>
      </c>
      <c r="C282" s="49">
        <v>100</v>
      </c>
      <c r="D282" s="49" t="s">
        <v>29</v>
      </c>
      <c r="E282" s="49" t="s">
        <v>28</v>
      </c>
      <c r="F282" s="49" t="s">
        <v>35</v>
      </c>
      <c r="G282" s="50">
        <v>133</v>
      </c>
      <c r="H282" s="50" t="s">
        <v>207</v>
      </c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5"/>
    </row>
    <row r="283" spans="1:30" s="4" customFormat="1" x14ac:dyDescent="0.25">
      <c r="A283" s="48">
        <v>6</v>
      </c>
      <c r="B283" s="49" t="s">
        <v>30</v>
      </c>
      <c r="C283" s="49">
        <v>275</v>
      </c>
      <c r="D283" s="49" t="s">
        <v>227</v>
      </c>
      <c r="E283" s="49" t="s">
        <v>28</v>
      </c>
      <c r="F283" s="49" t="s">
        <v>35</v>
      </c>
      <c r="G283" s="50">
        <v>134</v>
      </c>
      <c r="H283" s="50" t="s">
        <v>29</v>
      </c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5"/>
    </row>
    <row r="284" spans="1:30" s="4" customFormat="1" x14ac:dyDescent="0.25">
      <c r="A284" s="48">
        <v>7</v>
      </c>
      <c r="B284" s="49" t="s">
        <v>17</v>
      </c>
      <c r="C284" s="49">
        <v>170</v>
      </c>
      <c r="D284" s="49" t="s">
        <v>228</v>
      </c>
      <c r="E284" s="49" t="s">
        <v>24</v>
      </c>
      <c r="F284" s="49" t="s">
        <v>33</v>
      </c>
      <c r="G284" s="50">
        <v>129</v>
      </c>
      <c r="H284" s="50" t="s">
        <v>229</v>
      </c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5"/>
    </row>
    <row r="285" spans="1:30" s="4" customFormat="1" x14ac:dyDescent="0.25">
      <c r="A285" s="48">
        <v>8</v>
      </c>
      <c r="B285" s="49" t="s">
        <v>17</v>
      </c>
      <c r="C285" s="49">
        <v>100</v>
      </c>
      <c r="D285" s="49" t="s">
        <v>230</v>
      </c>
      <c r="E285" s="49" t="s">
        <v>28</v>
      </c>
      <c r="F285" s="49" t="s">
        <v>35</v>
      </c>
      <c r="G285" s="50">
        <v>133</v>
      </c>
      <c r="H285" s="50" t="s">
        <v>207</v>
      </c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5"/>
    </row>
    <row r="286" spans="1:30" s="4" customFormat="1" x14ac:dyDescent="0.25">
      <c r="B286" s="3"/>
      <c r="C286" s="3"/>
      <c r="D286" s="3"/>
      <c r="E286" s="3"/>
      <c r="F286" s="3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5"/>
    </row>
    <row r="287" spans="1:30" s="4" customFormat="1" x14ac:dyDescent="0.25">
      <c r="B287" s="131" t="s">
        <v>231</v>
      </c>
      <c r="C287" s="124"/>
      <c r="D287" s="3"/>
      <c r="E287" s="3"/>
      <c r="F287" s="3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5"/>
    </row>
    <row r="288" spans="1:30" s="4" customFormat="1" x14ac:dyDescent="0.25">
      <c r="A288" s="44" t="s">
        <v>182</v>
      </c>
      <c r="B288" s="46" t="s">
        <v>0</v>
      </c>
      <c r="C288" s="46" t="s">
        <v>1</v>
      </c>
      <c r="D288" s="46" t="s">
        <v>46</v>
      </c>
      <c r="E288" s="46" t="s">
        <v>4</v>
      </c>
      <c r="F288" s="46" t="s">
        <v>3</v>
      </c>
      <c r="G288" s="147" t="s">
        <v>187</v>
      </c>
      <c r="H288" s="147" t="s">
        <v>5</v>
      </c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5"/>
    </row>
    <row r="289" spans="1:30" s="4" customFormat="1" x14ac:dyDescent="0.25">
      <c r="A289" s="48">
        <v>1</v>
      </c>
      <c r="B289" s="49" t="s">
        <v>25</v>
      </c>
      <c r="C289" s="49">
        <v>17</v>
      </c>
      <c r="D289" s="49" t="s">
        <v>232</v>
      </c>
      <c r="E289" s="49" t="s">
        <v>28</v>
      </c>
      <c r="F289" s="49" t="s">
        <v>35</v>
      </c>
      <c r="G289" s="50">
        <v>133</v>
      </c>
      <c r="H289" s="50" t="s">
        <v>233</v>
      </c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5"/>
    </row>
    <row r="290" spans="1:30" s="4" customFormat="1" x14ac:dyDescent="0.25">
      <c r="A290" s="48">
        <v>2</v>
      </c>
      <c r="B290" s="49" t="s">
        <v>20</v>
      </c>
      <c r="C290" s="49">
        <v>17</v>
      </c>
      <c r="D290" s="49" t="s">
        <v>226</v>
      </c>
      <c r="E290" s="49" t="s">
        <v>28</v>
      </c>
      <c r="F290" s="49" t="s">
        <v>35</v>
      </c>
      <c r="G290" s="50">
        <v>133</v>
      </c>
      <c r="H290" s="50" t="s">
        <v>233</v>
      </c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5"/>
    </row>
    <row r="291" spans="1:30" s="4" customFormat="1" x14ac:dyDescent="0.25">
      <c r="A291" s="48">
        <v>3</v>
      </c>
      <c r="B291" s="49" t="s">
        <v>20</v>
      </c>
      <c r="C291" s="49">
        <v>17</v>
      </c>
      <c r="D291" s="49" t="s">
        <v>234</v>
      </c>
      <c r="E291" s="49" t="s">
        <v>27</v>
      </c>
      <c r="F291" s="49" t="s">
        <v>192</v>
      </c>
      <c r="G291" s="50">
        <v>134</v>
      </c>
      <c r="H291" s="50" t="s">
        <v>235</v>
      </c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5"/>
    </row>
    <row r="292" spans="1:30" x14ac:dyDescent="0.25">
      <c r="A292" s="48">
        <v>4</v>
      </c>
      <c r="B292" s="49" t="s">
        <v>30</v>
      </c>
      <c r="C292" s="49">
        <v>17</v>
      </c>
      <c r="D292" s="49" t="s">
        <v>236</v>
      </c>
      <c r="E292" s="49" t="s">
        <v>28</v>
      </c>
      <c r="F292" s="49" t="s">
        <v>35</v>
      </c>
      <c r="G292" s="50">
        <v>133</v>
      </c>
      <c r="H292" s="50" t="s">
        <v>233</v>
      </c>
    </row>
    <row r="293" spans="1:30" x14ac:dyDescent="0.25">
      <c r="A293" s="48">
        <v>5</v>
      </c>
      <c r="B293" s="49" t="s">
        <v>17</v>
      </c>
      <c r="C293" s="49">
        <v>17</v>
      </c>
      <c r="D293" s="49" t="s">
        <v>230</v>
      </c>
      <c r="E293" s="49" t="s">
        <v>28</v>
      </c>
      <c r="F293" s="49" t="s">
        <v>35</v>
      </c>
      <c r="G293" s="50">
        <v>133</v>
      </c>
      <c r="H293" s="50" t="s">
        <v>233</v>
      </c>
    </row>
    <row r="295" spans="1:30" s="58" customFormat="1" x14ac:dyDescent="0.25">
      <c r="A295" s="57"/>
      <c r="B295" s="105"/>
      <c r="C295" s="105"/>
      <c r="D295" s="105"/>
      <c r="E295" s="105"/>
      <c r="F295" s="105"/>
      <c r="G295" s="149"/>
      <c r="H295" s="149"/>
      <c r="I295" s="136"/>
      <c r="J295" s="136"/>
      <c r="K295" s="136"/>
      <c r="L295" s="136"/>
      <c r="M295" s="149"/>
      <c r="N295" s="149"/>
      <c r="O295" s="149"/>
      <c r="P295" s="136"/>
      <c r="Q295" s="149"/>
      <c r="R295" s="149"/>
      <c r="S295" s="149"/>
      <c r="T295" s="149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50"/>
    </row>
    <row r="299" spans="1:30" ht="102" x14ac:dyDescent="0.25">
      <c r="A299" s="37" t="s">
        <v>43</v>
      </c>
      <c r="B299" s="106" t="s">
        <v>44</v>
      </c>
      <c r="C299" s="106" t="s">
        <v>3</v>
      </c>
      <c r="D299" s="106" t="s">
        <v>0</v>
      </c>
      <c r="E299" s="132" t="s">
        <v>45</v>
      </c>
      <c r="F299" s="132" t="s">
        <v>46</v>
      </c>
      <c r="G299" s="151" t="s">
        <v>47</v>
      </c>
      <c r="H299" s="152" t="s">
        <v>48</v>
      </c>
      <c r="I299" s="152" t="s">
        <v>49</v>
      </c>
      <c r="J299" s="153" t="s">
        <v>50</v>
      </c>
      <c r="K299" s="153" t="s">
        <v>51</v>
      </c>
      <c r="L299" s="151" t="s">
        <v>52</v>
      </c>
      <c r="M299" s="151" t="s">
        <v>53</v>
      </c>
      <c r="N299" s="151" t="s">
        <v>54</v>
      </c>
      <c r="O299" s="151" t="s">
        <v>55</v>
      </c>
      <c r="P299" s="151" t="s">
        <v>56</v>
      </c>
      <c r="Q299" s="151" t="s">
        <v>57</v>
      </c>
      <c r="R299" s="151" t="s">
        <v>58</v>
      </c>
      <c r="S299" s="151" t="s">
        <v>59</v>
      </c>
      <c r="T299" s="151" t="s">
        <v>60</v>
      </c>
      <c r="U299" s="151" t="s">
        <v>61</v>
      </c>
      <c r="V299" s="151" t="s">
        <v>62</v>
      </c>
      <c r="W299" s="151" t="s">
        <v>63</v>
      </c>
      <c r="X299" s="154" t="s">
        <v>64</v>
      </c>
      <c r="Y299" s="151" t="s">
        <v>65</v>
      </c>
      <c r="Z299" s="151" t="s">
        <v>66</v>
      </c>
      <c r="AA299" s="153" t="s">
        <v>67</v>
      </c>
      <c r="AB299" s="147" t="s">
        <v>78</v>
      </c>
    </row>
    <row r="300" spans="1:30" x14ac:dyDescent="0.25">
      <c r="A300" s="48">
        <v>1</v>
      </c>
      <c r="B300" s="12" t="s">
        <v>15</v>
      </c>
      <c r="C300" s="25" t="s">
        <v>14</v>
      </c>
      <c r="D300" s="49" t="s">
        <v>6</v>
      </c>
      <c r="E300" s="49" t="s">
        <v>69</v>
      </c>
      <c r="F300" s="49" t="s">
        <v>253</v>
      </c>
      <c r="G300" s="50">
        <v>2120</v>
      </c>
      <c r="H300" s="50">
        <v>80</v>
      </c>
      <c r="I300" s="50">
        <f>(G300+H300)*20%</f>
        <v>440</v>
      </c>
      <c r="J300" s="50">
        <f>(G300+H300+I300)*14/100</f>
        <v>369.6</v>
      </c>
      <c r="K300" s="50">
        <v>0</v>
      </c>
      <c r="L300" s="50">
        <v>50</v>
      </c>
      <c r="M300" s="50">
        <v>61</v>
      </c>
      <c r="N300" s="50">
        <v>60</v>
      </c>
      <c r="O300" s="50">
        <v>5</v>
      </c>
      <c r="P300" s="155">
        <v>49.5</v>
      </c>
      <c r="Q300" s="50">
        <v>100</v>
      </c>
      <c r="R300" s="50">
        <v>589</v>
      </c>
      <c r="S300" s="50">
        <v>10</v>
      </c>
      <c r="T300" s="50">
        <v>10</v>
      </c>
      <c r="U300" s="155">
        <f>J300*2/100</f>
        <v>7.3920000000000003</v>
      </c>
      <c r="V300" s="155">
        <f>J300*30/100</f>
        <v>110.88</v>
      </c>
      <c r="W300" s="50">
        <v>0</v>
      </c>
      <c r="X300" s="155">
        <f>SUM(G300:W300)</f>
        <v>4062.3719999999998</v>
      </c>
      <c r="Y300" s="155">
        <f t="shared" ref="Y300:Y309" si="31">X300*5/100</f>
        <v>203.11860000000001</v>
      </c>
      <c r="Z300" s="50">
        <v>400</v>
      </c>
      <c r="AA300" s="155">
        <f t="shared" ref="AA300:AA309" si="32">X300+Y300+Z300</f>
        <v>4665.4906000000001</v>
      </c>
      <c r="AB300" s="50" t="s">
        <v>81</v>
      </c>
    </row>
    <row r="301" spans="1:30" x14ac:dyDescent="0.25">
      <c r="A301" s="48">
        <v>2</v>
      </c>
      <c r="B301" s="49" t="s">
        <v>71</v>
      </c>
      <c r="C301" s="25" t="s">
        <v>14</v>
      </c>
      <c r="D301" s="49" t="s">
        <v>20</v>
      </c>
      <c r="E301" s="49" t="s">
        <v>69</v>
      </c>
      <c r="F301" s="49" t="s">
        <v>254</v>
      </c>
      <c r="G301" s="50">
        <v>1480</v>
      </c>
      <c r="H301" s="50">
        <v>80</v>
      </c>
      <c r="I301" s="50">
        <f t="shared" ref="I301:I303" si="33">(G301+H301)*20%</f>
        <v>312</v>
      </c>
      <c r="J301" s="50">
        <f t="shared" ref="J301:J311" si="34">(G301+H301+I301)*14/100</f>
        <v>262.08</v>
      </c>
      <c r="K301" s="50">
        <v>0</v>
      </c>
      <c r="L301" s="50">
        <v>50</v>
      </c>
      <c r="M301" s="50">
        <v>61</v>
      </c>
      <c r="N301" s="50">
        <v>60</v>
      </c>
      <c r="O301" s="50">
        <v>5</v>
      </c>
      <c r="P301" s="155">
        <v>49.5</v>
      </c>
      <c r="Q301" s="50">
        <v>100</v>
      </c>
      <c r="R301" s="50">
        <v>686</v>
      </c>
      <c r="S301" s="50">
        <v>10</v>
      </c>
      <c r="T301" s="50">
        <v>10</v>
      </c>
      <c r="U301" s="155">
        <f t="shared" ref="U301:U309" si="35">J301*2/100</f>
        <v>5.2416</v>
      </c>
      <c r="V301" s="155">
        <f t="shared" ref="V301:V309" si="36">J301*30/100</f>
        <v>78.623999999999995</v>
      </c>
      <c r="W301" s="50">
        <v>137</v>
      </c>
      <c r="X301" s="155">
        <f t="shared" ref="X301:X311" si="37">SUM(G301:W301)</f>
        <v>3386.4455999999996</v>
      </c>
      <c r="Y301" s="155">
        <f t="shared" si="31"/>
        <v>169.32227999999998</v>
      </c>
      <c r="Z301" s="50">
        <v>400</v>
      </c>
      <c r="AA301" s="155">
        <f t="shared" si="32"/>
        <v>3955.7678799999994</v>
      </c>
      <c r="AB301" s="50" t="s">
        <v>81</v>
      </c>
    </row>
    <row r="302" spans="1:30" x14ac:dyDescent="0.25">
      <c r="A302" s="48">
        <v>3</v>
      </c>
      <c r="B302" s="49" t="s">
        <v>72</v>
      </c>
      <c r="C302" s="25" t="s">
        <v>14</v>
      </c>
      <c r="D302" s="49" t="s">
        <v>25</v>
      </c>
      <c r="E302" s="49" t="s">
        <v>69</v>
      </c>
      <c r="F302" s="49" t="s">
        <v>85</v>
      </c>
      <c r="G302" s="50">
        <v>3430</v>
      </c>
      <c r="H302" s="50">
        <v>80</v>
      </c>
      <c r="I302" s="50">
        <f t="shared" si="33"/>
        <v>702</v>
      </c>
      <c r="J302" s="50">
        <f t="shared" si="34"/>
        <v>589.67999999999995</v>
      </c>
      <c r="K302" s="50">
        <v>0</v>
      </c>
      <c r="L302" s="50">
        <v>50</v>
      </c>
      <c r="M302" s="50">
        <v>61</v>
      </c>
      <c r="N302" s="50">
        <v>60</v>
      </c>
      <c r="O302" s="50">
        <v>5</v>
      </c>
      <c r="P302" s="155">
        <v>87.09</v>
      </c>
      <c r="Q302" s="50">
        <v>0</v>
      </c>
      <c r="R302" s="50">
        <v>686</v>
      </c>
      <c r="S302" s="50">
        <v>10</v>
      </c>
      <c r="T302" s="50">
        <v>10</v>
      </c>
      <c r="U302" s="155">
        <f t="shared" si="35"/>
        <v>11.7936</v>
      </c>
      <c r="V302" s="155">
        <f t="shared" si="36"/>
        <v>176.90399999999997</v>
      </c>
      <c r="W302" s="50">
        <v>137</v>
      </c>
      <c r="X302" s="155">
        <f t="shared" si="37"/>
        <v>6096.4675999999999</v>
      </c>
      <c r="Y302" s="155">
        <f t="shared" si="31"/>
        <v>304.82337999999999</v>
      </c>
      <c r="Z302" s="50">
        <v>400</v>
      </c>
      <c r="AA302" s="155">
        <f t="shared" si="32"/>
        <v>6801.2909799999998</v>
      </c>
      <c r="AB302" s="50" t="s">
        <v>81</v>
      </c>
    </row>
    <row r="303" spans="1:30" x14ac:dyDescent="0.25">
      <c r="A303" s="48">
        <v>4</v>
      </c>
      <c r="B303" s="12" t="s">
        <v>10</v>
      </c>
      <c r="C303" s="12" t="s">
        <v>9</v>
      </c>
      <c r="D303" s="49" t="s">
        <v>11</v>
      </c>
      <c r="E303" s="49" t="s">
        <v>69</v>
      </c>
      <c r="F303" s="49" t="s">
        <v>255</v>
      </c>
      <c r="G303" s="50">
        <v>2610</v>
      </c>
      <c r="H303" s="50">
        <v>80</v>
      </c>
      <c r="I303" s="50">
        <f t="shared" si="33"/>
        <v>538</v>
      </c>
      <c r="J303" s="50">
        <f t="shared" si="34"/>
        <v>451.92</v>
      </c>
      <c r="K303" s="50">
        <v>0</v>
      </c>
      <c r="L303" s="50">
        <v>50</v>
      </c>
      <c r="M303" s="50">
        <v>61</v>
      </c>
      <c r="N303" s="50">
        <v>60</v>
      </c>
      <c r="O303" s="50">
        <v>5</v>
      </c>
      <c r="P303" s="155">
        <v>147.30000000000001</v>
      </c>
      <c r="Q303" s="50">
        <v>0</v>
      </c>
      <c r="R303" s="50">
        <v>686</v>
      </c>
      <c r="S303" s="50">
        <v>10</v>
      </c>
      <c r="T303" s="50">
        <v>10</v>
      </c>
      <c r="U303" s="155">
        <f t="shared" si="35"/>
        <v>9.0384000000000011</v>
      </c>
      <c r="V303" s="155">
        <f t="shared" si="36"/>
        <v>135.57599999999999</v>
      </c>
      <c r="W303" s="50">
        <v>137</v>
      </c>
      <c r="X303" s="155">
        <f t="shared" si="37"/>
        <v>4990.8344000000006</v>
      </c>
      <c r="Y303" s="155">
        <f t="shared" si="31"/>
        <v>249.54172000000003</v>
      </c>
      <c r="Z303" s="50">
        <v>400</v>
      </c>
      <c r="AA303" s="155">
        <f t="shared" si="32"/>
        <v>5640.3761200000008</v>
      </c>
      <c r="AB303" s="50" t="s">
        <v>81</v>
      </c>
    </row>
    <row r="304" spans="1:30" x14ac:dyDescent="0.25">
      <c r="A304" s="48">
        <v>5</v>
      </c>
      <c r="B304" s="12" t="s">
        <v>10</v>
      </c>
      <c r="C304" s="12" t="s">
        <v>9</v>
      </c>
      <c r="D304" s="49" t="s">
        <v>6</v>
      </c>
      <c r="E304" s="49" t="s">
        <v>69</v>
      </c>
      <c r="F304" s="49" t="s">
        <v>256</v>
      </c>
      <c r="G304" s="50">
        <v>2120</v>
      </c>
      <c r="H304" s="50">
        <v>80</v>
      </c>
      <c r="I304" s="50">
        <f>(G304+H304)*20%</f>
        <v>440</v>
      </c>
      <c r="J304" s="50">
        <f t="shared" si="34"/>
        <v>369.6</v>
      </c>
      <c r="K304" s="50">
        <v>0</v>
      </c>
      <c r="L304" s="50">
        <v>50</v>
      </c>
      <c r="M304" s="50">
        <v>61</v>
      </c>
      <c r="N304" s="50">
        <v>60</v>
      </c>
      <c r="O304" s="50">
        <v>5</v>
      </c>
      <c r="P304" s="155">
        <v>147.30000000000001</v>
      </c>
      <c r="Q304" s="50">
        <v>0</v>
      </c>
      <c r="R304" s="50">
        <v>686</v>
      </c>
      <c r="S304" s="50">
        <v>10</v>
      </c>
      <c r="T304" s="50">
        <v>10</v>
      </c>
      <c r="U304" s="155">
        <f t="shared" si="35"/>
        <v>7.3920000000000003</v>
      </c>
      <c r="V304" s="155">
        <f t="shared" si="36"/>
        <v>110.88</v>
      </c>
      <c r="W304" s="50">
        <v>137</v>
      </c>
      <c r="X304" s="155">
        <f t="shared" si="37"/>
        <v>4294.1719999999996</v>
      </c>
      <c r="Y304" s="155">
        <f t="shared" si="31"/>
        <v>214.70859999999996</v>
      </c>
      <c r="Z304" s="50">
        <v>400</v>
      </c>
      <c r="AA304" s="155">
        <f t="shared" si="32"/>
        <v>4908.8805999999995</v>
      </c>
      <c r="AB304" s="50" t="s">
        <v>81</v>
      </c>
    </row>
    <row r="305" spans="1:28" x14ac:dyDescent="0.25">
      <c r="A305" s="48">
        <v>6</v>
      </c>
      <c r="B305" s="49" t="s">
        <v>28</v>
      </c>
      <c r="C305" s="12" t="s">
        <v>21</v>
      </c>
      <c r="D305" s="49" t="s">
        <v>25</v>
      </c>
      <c r="E305" s="49" t="s">
        <v>69</v>
      </c>
      <c r="F305" s="49" t="s">
        <v>89</v>
      </c>
      <c r="G305" s="50">
        <v>3430</v>
      </c>
      <c r="H305" s="50">
        <v>80</v>
      </c>
      <c r="I305" s="50">
        <f t="shared" ref="I305:I309" si="38">(G305+H305)*20%</f>
        <v>702</v>
      </c>
      <c r="J305" s="50">
        <f t="shared" si="34"/>
        <v>589.67999999999995</v>
      </c>
      <c r="K305" s="50">
        <v>0</v>
      </c>
      <c r="L305" s="50">
        <v>50</v>
      </c>
      <c r="M305" s="50">
        <v>61</v>
      </c>
      <c r="N305" s="50">
        <v>60</v>
      </c>
      <c r="O305" s="50">
        <v>5</v>
      </c>
      <c r="P305" s="155">
        <v>105.69</v>
      </c>
      <c r="Q305" s="50">
        <v>0</v>
      </c>
      <c r="R305" s="50">
        <v>686</v>
      </c>
      <c r="S305" s="50">
        <v>10</v>
      </c>
      <c r="T305" s="50">
        <v>10</v>
      </c>
      <c r="U305" s="155">
        <f t="shared" si="35"/>
        <v>11.7936</v>
      </c>
      <c r="V305" s="155">
        <f t="shared" si="36"/>
        <v>176.90399999999997</v>
      </c>
      <c r="W305" s="50">
        <v>130.30000000000001</v>
      </c>
      <c r="X305" s="155">
        <f t="shared" si="37"/>
        <v>6108.3675999999996</v>
      </c>
      <c r="Y305" s="155">
        <f t="shared" si="31"/>
        <v>305.41837999999996</v>
      </c>
      <c r="Z305" s="50">
        <v>400</v>
      </c>
      <c r="AA305" s="155">
        <f t="shared" si="32"/>
        <v>6813.7859799999997</v>
      </c>
      <c r="AB305" s="50" t="s">
        <v>81</v>
      </c>
    </row>
    <row r="306" spans="1:28" x14ac:dyDescent="0.25">
      <c r="A306" s="48">
        <v>7</v>
      </c>
      <c r="B306" s="49" t="s">
        <v>28</v>
      </c>
      <c r="C306" s="12" t="s">
        <v>21</v>
      </c>
      <c r="D306" s="49" t="s">
        <v>20</v>
      </c>
      <c r="E306" s="49" t="s">
        <v>69</v>
      </c>
      <c r="F306" s="49" t="s">
        <v>90</v>
      </c>
      <c r="G306" s="50">
        <v>1480</v>
      </c>
      <c r="H306" s="50">
        <v>80</v>
      </c>
      <c r="I306" s="50">
        <f t="shared" si="38"/>
        <v>312</v>
      </c>
      <c r="J306" s="50">
        <f t="shared" si="34"/>
        <v>262.08</v>
      </c>
      <c r="K306" s="50">
        <v>17</v>
      </c>
      <c r="L306" s="50">
        <v>50</v>
      </c>
      <c r="M306" s="50">
        <v>61</v>
      </c>
      <c r="N306" s="50">
        <v>60</v>
      </c>
      <c r="O306" s="50">
        <v>5</v>
      </c>
      <c r="P306" s="155">
        <v>90</v>
      </c>
      <c r="Q306" s="50">
        <v>100</v>
      </c>
      <c r="R306" s="50">
        <v>686</v>
      </c>
      <c r="S306" s="50">
        <v>10</v>
      </c>
      <c r="T306" s="50">
        <v>10</v>
      </c>
      <c r="U306" s="155">
        <f t="shared" si="35"/>
        <v>5.2416</v>
      </c>
      <c r="V306" s="155">
        <f t="shared" si="36"/>
        <v>78.623999999999995</v>
      </c>
      <c r="W306" s="50">
        <v>130.30000000000001</v>
      </c>
      <c r="X306" s="155">
        <f t="shared" si="37"/>
        <v>3437.2455999999997</v>
      </c>
      <c r="Y306" s="155">
        <f t="shared" si="31"/>
        <v>171.86228</v>
      </c>
      <c r="Z306" s="50">
        <v>400</v>
      </c>
      <c r="AA306" s="155">
        <f t="shared" si="32"/>
        <v>4009.1078799999996</v>
      </c>
      <c r="AB306" s="50" t="s">
        <v>81</v>
      </c>
    </row>
    <row r="307" spans="1:28" x14ac:dyDescent="0.25">
      <c r="A307" s="48">
        <v>8</v>
      </c>
      <c r="B307" s="49" t="s">
        <v>28</v>
      </c>
      <c r="C307" s="12" t="s">
        <v>21</v>
      </c>
      <c r="D307" s="49" t="s">
        <v>17</v>
      </c>
      <c r="E307" s="49" t="s">
        <v>69</v>
      </c>
      <c r="F307" s="49" t="s">
        <v>257</v>
      </c>
      <c r="G307" s="50">
        <v>1270</v>
      </c>
      <c r="H307" s="50">
        <v>80</v>
      </c>
      <c r="I307" s="50">
        <f t="shared" si="38"/>
        <v>270</v>
      </c>
      <c r="J307" s="50">
        <f t="shared" si="34"/>
        <v>226.8</v>
      </c>
      <c r="K307" s="50">
        <v>17</v>
      </c>
      <c r="L307" s="50">
        <v>50</v>
      </c>
      <c r="M307" s="50">
        <v>61</v>
      </c>
      <c r="N307" s="50">
        <v>60</v>
      </c>
      <c r="O307" s="50">
        <v>5</v>
      </c>
      <c r="P307" s="155">
        <v>90</v>
      </c>
      <c r="Q307" s="50">
        <v>100</v>
      </c>
      <c r="R307" s="50">
        <v>686</v>
      </c>
      <c r="S307" s="50">
        <v>10</v>
      </c>
      <c r="T307" s="50">
        <v>10</v>
      </c>
      <c r="U307" s="155">
        <f t="shared" si="35"/>
        <v>4.5360000000000005</v>
      </c>
      <c r="V307" s="155">
        <f t="shared" si="36"/>
        <v>68.040000000000006</v>
      </c>
      <c r="W307" s="50">
        <v>134</v>
      </c>
      <c r="X307" s="155">
        <f t="shared" si="37"/>
        <v>3142.3760000000002</v>
      </c>
      <c r="Y307" s="155">
        <f t="shared" si="31"/>
        <v>157.11880000000002</v>
      </c>
      <c r="Z307" s="50">
        <v>400</v>
      </c>
      <c r="AA307" s="155">
        <f t="shared" si="32"/>
        <v>3699.4948000000004</v>
      </c>
      <c r="AB307" s="50" t="s">
        <v>81</v>
      </c>
    </row>
    <row r="308" spans="1:28" x14ac:dyDescent="0.25">
      <c r="A308" s="48">
        <v>9</v>
      </c>
      <c r="B308" s="49" t="s">
        <v>19</v>
      </c>
      <c r="C308" s="12" t="s">
        <v>18</v>
      </c>
      <c r="D308" s="49" t="s">
        <v>17</v>
      </c>
      <c r="E308" s="49" t="s">
        <v>69</v>
      </c>
      <c r="F308" s="49" t="s">
        <v>94</v>
      </c>
      <c r="G308" s="50">
        <v>1170</v>
      </c>
      <c r="H308" s="50">
        <v>80</v>
      </c>
      <c r="I308" s="50">
        <f t="shared" si="38"/>
        <v>250</v>
      </c>
      <c r="J308" s="50">
        <f t="shared" si="34"/>
        <v>210</v>
      </c>
      <c r="K308" s="50">
        <v>0</v>
      </c>
      <c r="L308" s="50">
        <v>50</v>
      </c>
      <c r="M308" s="50">
        <v>61</v>
      </c>
      <c r="N308" s="50">
        <v>60</v>
      </c>
      <c r="O308" s="50">
        <v>5</v>
      </c>
      <c r="P308" s="155">
        <v>112.49</v>
      </c>
      <c r="Q308" s="50">
        <v>0</v>
      </c>
      <c r="R308" s="50">
        <v>603</v>
      </c>
      <c r="S308" s="50">
        <v>10</v>
      </c>
      <c r="T308" s="50">
        <v>10</v>
      </c>
      <c r="U308" s="155">
        <f t="shared" si="35"/>
        <v>4.2</v>
      </c>
      <c r="V308" s="155">
        <f t="shared" si="36"/>
        <v>63</v>
      </c>
      <c r="W308" s="50">
        <v>135</v>
      </c>
      <c r="X308" s="155">
        <f t="shared" si="37"/>
        <v>2823.6899999999996</v>
      </c>
      <c r="Y308" s="155">
        <f t="shared" si="31"/>
        <v>141.18449999999996</v>
      </c>
      <c r="Z308" s="50">
        <v>400</v>
      </c>
      <c r="AA308" s="155">
        <f t="shared" si="32"/>
        <v>3364.8744999999994</v>
      </c>
      <c r="AB308" s="50" t="s">
        <v>81</v>
      </c>
    </row>
    <row r="309" spans="1:28" x14ac:dyDescent="0.25">
      <c r="A309" s="48">
        <v>10</v>
      </c>
      <c r="B309" s="49" t="s">
        <v>19</v>
      </c>
      <c r="C309" s="12" t="s">
        <v>18</v>
      </c>
      <c r="D309" s="49" t="s">
        <v>17</v>
      </c>
      <c r="E309" s="49" t="s">
        <v>69</v>
      </c>
      <c r="F309" s="49" t="s">
        <v>258</v>
      </c>
      <c r="G309" s="50">
        <v>1270</v>
      </c>
      <c r="H309" s="50">
        <v>80</v>
      </c>
      <c r="I309" s="50">
        <f t="shared" si="38"/>
        <v>270</v>
      </c>
      <c r="J309" s="50">
        <f t="shared" si="34"/>
        <v>226.8</v>
      </c>
      <c r="K309" s="50">
        <v>0</v>
      </c>
      <c r="L309" s="50">
        <v>50</v>
      </c>
      <c r="M309" s="50">
        <v>61</v>
      </c>
      <c r="N309" s="50">
        <v>60</v>
      </c>
      <c r="O309" s="50">
        <v>5</v>
      </c>
      <c r="P309" s="155">
        <v>105.02</v>
      </c>
      <c r="Q309" s="50">
        <v>0</v>
      </c>
      <c r="R309" s="50">
        <v>603</v>
      </c>
      <c r="S309" s="50">
        <v>10</v>
      </c>
      <c r="T309" s="50">
        <v>10</v>
      </c>
      <c r="U309" s="155">
        <f t="shared" si="35"/>
        <v>4.5360000000000005</v>
      </c>
      <c r="V309" s="155">
        <f t="shared" si="36"/>
        <v>68.040000000000006</v>
      </c>
      <c r="W309" s="50">
        <v>129</v>
      </c>
      <c r="X309" s="155">
        <f t="shared" si="37"/>
        <v>2952.3960000000002</v>
      </c>
      <c r="Y309" s="155">
        <f t="shared" si="31"/>
        <v>147.61980000000003</v>
      </c>
      <c r="Z309" s="50">
        <v>400</v>
      </c>
      <c r="AA309" s="155">
        <f t="shared" si="32"/>
        <v>3500.0158000000001</v>
      </c>
      <c r="AB309" s="50" t="s">
        <v>81</v>
      </c>
    </row>
    <row r="310" spans="1:28" x14ac:dyDescent="0.25">
      <c r="A310" s="48">
        <v>11</v>
      </c>
      <c r="B310" s="49" t="s">
        <v>73</v>
      </c>
      <c r="C310" s="12" t="s">
        <v>18</v>
      </c>
      <c r="D310" s="49" t="s">
        <v>20</v>
      </c>
      <c r="E310" s="49" t="s">
        <v>69</v>
      </c>
      <c r="F310" s="49" t="s">
        <v>259</v>
      </c>
      <c r="G310" s="50">
        <v>1480</v>
      </c>
      <c r="H310" s="50">
        <v>80</v>
      </c>
      <c r="I310" s="50">
        <v>312</v>
      </c>
      <c r="J310" s="50">
        <f t="shared" si="34"/>
        <v>262.08</v>
      </c>
      <c r="K310" s="50">
        <v>17</v>
      </c>
      <c r="L310" s="50">
        <v>50</v>
      </c>
      <c r="M310" s="50">
        <v>61</v>
      </c>
      <c r="N310" s="50">
        <v>60</v>
      </c>
      <c r="O310" s="50">
        <v>5</v>
      </c>
      <c r="P310" s="155">
        <v>45</v>
      </c>
      <c r="Q310" s="50">
        <v>0</v>
      </c>
      <c r="R310" s="50">
        <v>686</v>
      </c>
      <c r="S310" s="50">
        <v>10</v>
      </c>
      <c r="T310" s="50">
        <v>10</v>
      </c>
      <c r="U310" s="155">
        <f>J310*2/100</f>
        <v>5.2416</v>
      </c>
      <c r="V310" s="155">
        <f>J310*30/100</f>
        <v>78.623999999999995</v>
      </c>
      <c r="W310" s="50">
        <v>134</v>
      </c>
      <c r="X310" s="155">
        <f t="shared" si="37"/>
        <v>3295.9455999999996</v>
      </c>
      <c r="Y310" s="155">
        <f>X310*5/100</f>
        <v>164.79728</v>
      </c>
      <c r="Z310" s="50">
        <v>400</v>
      </c>
      <c r="AA310" s="155">
        <f>X310+Y310+Z310</f>
        <v>3860.7428799999998</v>
      </c>
      <c r="AB310" s="50" t="s">
        <v>81</v>
      </c>
    </row>
    <row r="311" spans="1:28" x14ac:dyDescent="0.25">
      <c r="A311" s="48">
        <v>12</v>
      </c>
      <c r="B311" s="12" t="s">
        <v>22</v>
      </c>
      <c r="C311" s="12" t="s">
        <v>21</v>
      </c>
      <c r="D311" s="49" t="s">
        <v>20</v>
      </c>
      <c r="E311" s="49" t="s">
        <v>69</v>
      </c>
      <c r="F311" s="49" t="s">
        <v>97</v>
      </c>
      <c r="G311" s="50">
        <v>1480</v>
      </c>
      <c r="H311" s="50">
        <v>80</v>
      </c>
      <c r="I311" s="50">
        <v>312</v>
      </c>
      <c r="J311" s="50">
        <f t="shared" si="34"/>
        <v>262.08</v>
      </c>
      <c r="K311" s="50">
        <v>0</v>
      </c>
      <c r="L311" s="50">
        <v>50</v>
      </c>
      <c r="M311" s="50">
        <v>61</v>
      </c>
      <c r="N311" s="50">
        <v>60</v>
      </c>
      <c r="O311" s="50">
        <v>5</v>
      </c>
      <c r="P311" s="155">
        <v>222.59</v>
      </c>
      <c r="Q311" s="50">
        <v>0</v>
      </c>
      <c r="R311" s="50">
        <v>603</v>
      </c>
      <c r="S311" s="50">
        <v>10</v>
      </c>
      <c r="T311" s="50">
        <v>10</v>
      </c>
      <c r="U311" s="155">
        <f>J311*2/100</f>
        <v>5.2416</v>
      </c>
      <c r="V311" s="155">
        <f>J311*30/100</f>
        <v>78.623999999999995</v>
      </c>
      <c r="W311" s="50">
        <v>135</v>
      </c>
      <c r="X311" s="155">
        <f t="shared" si="37"/>
        <v>3374.5355999999997</v>
      </c>
      <c r="Y311" s="155">
        <f>X311*5/100</f>
        <v>168.72677999999999</v>
      </c>
      <c r="Z311" s="50">
        <v>400</v>
      </c>
      <c r="AA311" s="155">
        <f>X311+Y311+Z311</f>
        <v>3943.2623799999997</v>
      </c>
      <c r="AB311" s="50" t="s">
        <v>81</v>
      </c>
    </row>
    <row r="312" spans="1:28" x14ac:dyDescent="0.25">
      <c r="A312" s="48">
        <v>13</v>
      </c>
      <c r="B312" s="49" t="s">
        <v>8</v>
      </c>
      <c r="C312" s="12" t="s">
        <v>7</v>
      </c>
      <c r="D312" s="49" t="s">
        <v>6</v>
      </c>
      <c r="E312" s="49" t="s">
        <v>69</v>
      </c>
      <c r="F312" s="49" t="s">
        <v>260</v>
      </c>
      <c r="G312" s="50">
        <v>2120</v>
      </c>
      <c r="H312" s="50">
        <v>80</v>
      </c>
      <c r="I312" s="50">
        <v>440</v>
      </c>
      <c r="J312" s="155">
        <f t="shared" ref="J312" si="39">2640*14/100</f>
        <v>369.6</v>
      </c>
      <c r="K312" s="50">
        <v>0</v>
      </c>
      <c r="L312" s="50">
        <v>50</v>
      </c>
      <c r="M312" s="50">
        <v>61</v>
      </c>
      <c r="N312" s="50">
        <v>60</v>
      </c>
      <c r="O312" s="50">
        <v>5</v>
      </c>
      <c r="P312" s="155">
        <v>118.03</v>
      </c>
      <c r="Q312" s="50">
        <v>0</v>
      </c>
      <c r="R312" s="50">
        <v>686</v>
      </c>
      <c r="S312" s="50">
        <v>10</v>
      </c>
      <c r="T312" s="50">
        <v>10</v>
      </c>
      <c r="U312" s="155">
        <f>J312*2/100</f>
        <v>7.3920000000000003</v>
      </c>
      <c r="V312" s="155">
        <f>J312*30/100</f>
        <v>110.88</v>
      </c>
      <c r="W312" s="50">
        <v>148</v>
      </c>
      <c r="X312" s="155">
        <f>G312+H312+I312+J312+L312+M312+N312+O312+P312+Q312+R312+S312+T312+U312+V312+W312</f>
        <v>4275.902</v>
      </c>
      <c r="Y312" s="155">
        <f>X312*5/100</f>
        <v>213.79510000000002</v>
      </c>
      <c r="Z312" s="50">
        <v>400</v>
      </c>
      <c r="AA312" s="155">
        <f>X312+Y312+Z312</f>
        <v>4889.6971000000003</v>
      </c>
      <c r="AB312" s="50" t="s">
        <v>81</v>
      </c>
    </row>
    <row r="313" spans="1:28" x14ac:dyDescent="0.25">
      <c r="A313" s="48">
        <v>14</v>
      </c>
      <c r="B313" s="49" t="s">
        <v>8</v>
      </c>
      <c r="C313" s="12" t="s">
        <v>7</v>
      </c>
      <c r="D313" s="49" t="s">
        <v>17</v>
      </c>
      <c r="E313" s="49" t="s">
        <v>69</v>
      </c>
      <c r="F313" s="49" t="s">
        <v>89</v>
      </c>
      <c r="G313" s="50">
        <v>1270</v>
      </c>
      <c r="H313" s="50">
        <v>80</v>
      </c>
      <c r="I313" s="50">
        <f t="shared" ref="I313" si="40">(G313+H313)*20%</f>
        <v>270</v>
      </c>
      <c r="J313" s="50">
        <f t="shared" ref="J313:J314" si="41">(G313+H313+I313)*14/100</f>
        <v>226.8</v>
      </c>
      <c r="K313" s="50">
        <v>0</v>
      </c>
      <c r="L313" s="50">
        <v>50</v>
      </c>
      <c r="M313" s="50">
        <v>61</v>
      </c>
      <c r="N313" s="50">
        <v>60</v>
      </c>
      <c r="O313" s="50">
        <v>5</v>
      </c>
      <c r="P313" s="155">
        <v>105.91</v>
      </c>
      <c r="Q313" s="50">
        <v>0</v>
      </c>
      <c r="R313" s="50">
        <v>686</v>
      </c>
      <c r="S313" s="50">
        <v>10</v>
      </c>
      <c r="T313" s="50">
        <v>10</v>
      </c>
      <c r="U313" s="155">
        <f t="shared" ref="U313" si="42">J313*2/100</f>
        <v>4.5360000000000005</v>
      </c>
      <c r="V313" s="155">
        <f t="shared" ref="V313:V314" si="43">J313*30/100</f>
        <v>68.040000000000006</v>
      </c>
      <c r="W313" s="50">
        <v>129</v>
      </c>
      <c r="X313" s="155">
        <f t="shared" ref="X313:X314" si="44">SUM(G313:W313)</f>
        <v>3036.2860000000001</v>
      </c>
      <c r="Y313" s="155">
        <f t="shared" ref="Y313" si="45">X313*5/100</f>
        <v>151.8143</v>
      </c>
      <c r="Z313" s="50">
        <v>400</v>
      </c>
      <c r="AA313" s="155">
        <f t="shared" ref="AA313" si="46">X313+Y313+Z313</f>
        <v>3588.1003000000001</v>
      </c>
      <c r="AB313" s="50" t="s">
        <v>81</v>
      </c>
    </row>
    <row r="314" spans="1:28" x14ac:dyDescent="0.25">
      <c r="A314" s="48">
        <v>15</v>
      </c>
      <c r="B314" s="49" t="s">
        <v>16</v>
      </c>
      <c r="C314" s="12" t="s">
        <v>12</v>
      </c>
      <c r="D314" s="49" t="s">
        <v>11</v>
      </c>
      <c r="E314" s="49" t="s">
        <v>69</v>
      </c>
      <c r="F314" s="49" t="s">
        <v>99</v>
      </c>
      <c r="G314" s="50">
        <v>2610</v>
      </c>
      <c r="H314" s="50">
        <v>80</v>
      </c>
      <c r="I314" s="50">
        <v>538</v>
      </c>
      <c r="J314" s="50">
        <f t="shared" si="41"/>
        <v>451.92</v>
      </c>
      <c r="K314" s="50">
        <v>0</v>
      </c>
      <c r="L314" s="50">
        <v>50</v>
      </c>
      <c r="M314" s="50">
        <v>61</v>
      </c>
      <c r="N314" s="50">
        <v>60</v>
      </c>
      <c r="O314" s="50">
        <v>5</v>
      </c>
      <c r="P314" s="155">
        <v>116.97</v>
      </c>
      <c r="Q314" s="50">
        <v>0</v>
      </c>
      <c r="R314" s="50">
        <v>686</v>
      </c>
      <c r="S314" s="50">
        <v>10</v>
      </c>
      <c r="T314" s="50">
        <v>10</v>
      </c>
      <c r="U314" s="155">
        <f>J314*2/100</f>
        <v>9.0384000000000011</v>
      </c>
      <c r="V314" s="155">
        <f t="shared" si="43"/>
        <v>135.57599999999999</v>
      </c>
      <c r="W314" s="50">
        <v>137</v>
      </c>
      <c r="X314" s="155">
        <f t="shared" si="44"/>
        <v>4960.5043999999998</v>
      </c>
      <c r="Y314" s="155">
        <f>X314*5/100</f>
        <v>248.02521999999996</v>
      </c>
      <c r="Z314" s="50">
        <v>400</v>
      </c>
      <c r="AA314" s="155">
        <f>X314+Y314+Z314</f>
        <v>5608.5296199999993</v>
      </c>
      <c r="AB314" s="50" t="s">
        <v>81</v>
      </c>
    </row>
    <row r="315" spans="1:28" x14ac:dyDescent="0.25">
      <c r="A315" s="48">
        <v>16</v>
      </c>
      <c r="B315" s="49" t="s">
        <v>74</v>
      </c>
      <c r="C315" s="12" t="s">
        <v>12</v>
      </c>
      <c r="D315" s="49" t="s">
        <v>11</v>
      </c>
      <c r="E315" s="49" t="s">
        <v>69</v>
      </c>
      <c r="F315" s="49" t="s">
        <v>100</v>
      </c>
      <c r="G315" s="50">
        <v>2610</v>
      </c>
      <c r="H315" s="50">
        <v>80</v>
      </c>
      <c r="I315" s="50">
        <v>538</v>
      </c>
      <c r="J315" s="50">
        <f>3228*14/100</f>
        <v>451.92</v>
      </c>
      <c r="K315" s="50">
        <v>0</v>
      </c>
      <c r="L315" s="50">
        <v>50</v>
      </c>
      <c r="M315" s="50">
        <v>61</v>
      </c>
      <c r="N315" s="50">
        <v>60</v>
      </c>
      <c r="O315" s="50">
        <v>5</v>
      </c>
      <c r="P315" s="155">
        <v>45</v>
      </c>
      <c r="Q315" s="50">
        <v>0</v>
      </c>
      <c r="R315" s="50">
        <v>589</v>
      </c>
      <c r="S315" s="50">
        <v>10</v>
      </c>
      <c r="T315" s="50">
        <v>10</v>
      </c>
      <c r="U315" s="155">
        <f>J315*2/100</f>
        <v>9.0384000000000011</v>
      </c>
      <c r="V315" s="155">
        <f>J315*30/100</f>
        <v>135.57599999999999</v>
      </c>
      <c r="W315" s="50">
        <v>0</v>
      </c>
      <c r="X315" s="155">
        <f t="shared" ref="X315:X317" si="47">G315+H315+I315+J315+L315+M315+N315+O315+P315+Q315+R315+S315+T315+U315+V315+W315</f>
        <v>4654.5344000000005</v>
      </c>
      <c r="Y315" s="155">
        <f>X315*5/100</f>
        <v>232.72672000000003</v>
      </c>
      <c r="Z315" s="50">
        <v>400</v>
      </c>
      <c r="AA315" s="155">
        <f t="shared" ref="AA315:AA316" si="48">X315+Y315+Z315</f>
        <v>5287.2611200000001</v>
      </c>
      <c r="AB315" s="50" t="s">
        <v>81</v>
      </c>
    </row>
    <row r="316" spans="1:28" x14ac:dyDescent="0.25">
      <c r="A316" s="48">
        <v>17</v>
      </c>
      <c r="B316" s="49" t="s">
        <v>75</v>
      </c>
      <c r="C316" s="12" t="s">
        <v>23</v>
      </c>
      <c r="D316" s="49" t="s">
        <v>17</v>
      </c>
      <c r="E316" s="49" t="s">
        <v>69</v>
      </c>
      <c r="F316" s="49" t="s">
        <v>101</v>
      </c>
      <c r="G316" s="50">
        <v>1170</v>
      </c>
      <c r="H316" s="50">
        <v>80</v>
      </c>
      <c r="I316" s="50">
        <f t="shared" ref="I316" si="49">(G316+H316)*20%</f>
        <v>250</v>
      </c>
      <c r="J316" s="50">
        <f t="shared" ref="J316:J317" si="50">(G316+H316+I316)*14/100</f>
        <v>210</v>
      </c>
      <c r="K316" s="50">
        <v>0</v>
      </c>
      <c r="L316" s="50">
        <v>50</v>
      </c>
      <c r="M316" s="50">
        <v>61</v>
      </c>
      <c r="N316" s="50">
        <v>0</v>
      </c>
      <c r="O316" s="50">
        <v>5</v>
      </c>
      <c r="P316" s="155">
        <v>173.02</v>
      </c>
      <c r="Q316" s="50">
        <v>170</v>
      </c>
      <c r="R316" s="50">
        <v>603</v>
      </c>
      <c r="S316" s="50">
        <v>10</v>
      </c>
      <c r="T316" s="50">
        <v>10</v>
      </c>
      <c r="U316" s="155">
        <f t="shared" ref="U316" si="51">J316*2/100</f>
        <v>4.2</v>
      </c>
      <c r="V316" s="155">
        <f t="shared" ref="V316:V317" si="52">J316*30/100</f>
        <v>63</v>
      </c>
      <c r="W316" s="50">
        <v>135</v>
      </c>
      <c r="X316" s="155">
        <f t="shared" si="47"/>
        <v>2994.22</v>
      </c>
      <c r="Y316" s="155">
        <f t="shared" ref="Y316" si="53">X316*5/100</f>
        <v>149.71099999999998</v>
      </c>
      <c r="Z316" s="50">
        <v>400</v>
      </c>
      <c r="AA316" s="155">
        <f t="shared" si="48"/>
        <v>3543.9309999999996</v>
      </c>
      <c r="AB316" s="50" t="s">
        <v>81</v>
      </c>
    </row>
    <row r="317" spans="1:28" x14ac:dyDescent="0.25">
      <c r="A317" s="48">
        <v>18</v>
      </c>
      <c r="B317" s="49" t="s">
        <v>75</v>
      </c>
      <c r="C317" s="12" t="s">
        <v>23</v>
      </c>
      <c r="D317" s="49" t="s">
        <v>17</v>
      </c>
      <c r="E317" s="49" t="s">
        <v>69</v>
      </c>
      <c r="F317" s="49" t="s">
        <v>103</v>
      </c>
      <c r="G317" s="50">
        <v>1270</v>
      </c>
      <c r="H317" s="50">
        <v>80</v>
      </c>
      <c r="I317" s="50">
        <v>270</v>
      </c>
      <c r="J317" s="50">
        <f t="shared" si="50"/>
        <v>226.8</v>
      </c>
      <c r="K317" s="50">
        <v>0</v>
      </c>
      <c r="L317" s="50">
        <v>50</v>
      </c>
      <c r="M317" s="50">
        <v>61</v>
      </c>
      <c r="N317" s="50">
        <v>0</v>
      </c>
      <c r="O317" s="50">
        <v>5</v>
      </c>
      <c r="P317" s="155">
        <v>150.9</v>
      </c>
      <c r="Q317" s="50">
        <v>170</v>
      </c>
      <c r="R317" s="50">
        <v>686</v>
      </c>
      <c r="S317" s="50">
        <v>10</v>
      </c>
      <c r="T317" s="50">
        <v>10</v>
      </c>
      <c r="U317" s="155">
        <f>J317*2/100</f>
        <v>4.5360000000000005</v>
      </c>
      <c r="V317" s="155">
        <f t="shared" si="52"/>
        <v>68.040000000000006</v>
      </c>
      <c r="W317" s="50">
        <v>148</v>
      </c>
      <c r="X317" s="155">
        <f t="shared" si="47"/>
        <v>3210.2759999999998</v>
      </c>
      <c r="Y317" s="155">
        <f>X317*5/100</f>
        <v>160.5138</v>
      </c>
      <c r="Z317" s="50">
        <v>400</v>
      </c>
      <c r="AA317" s="155">
        <f>X317+Y317+Z317</f>
        <v>3770.7898</v>
      </c>
      <c r="AB317" s="50" t="s">
        <v>81</v>
      </c>
    </row>
    <row r="321" spans="1:30" s="17" customFormat="1" ht="102" x14ac:dyDescent="0.25">
      <c r="A321" s="37" t="s">
        <v>43</v>
      </c>
      <c r="B321" s="106" t="s">
        <v>44</v>
      </c>
      <c r="C321" s="106" t="s">
        <v>3</v>
      </c>
      <c r="D321" s="106" t="s">
        <v>0</v>
      </c>
      <c r="E321" s="132" t="s">
        <v>45</v>
      </c>
      <c r="F321" s="132" t="s">
        <v>46</v>
      </c>
      <c r="G321" s="151" t="s">
        <v>47</v>
      </c>
      <c r="H321" s="152" t="s">
        <v>48</v>
      </c>
      <c r="I321" s="152" t="s">
        <v>49</v>
      </c>
      <c r="J321" s="153" t="s">
        <v>50</v>
      </c>
      <c r="K321" s="153" t="s">
        <v>51</v>
      </c>
      <c r="L321" s="151" t="s">
        <v>52</v>
      </c>
      <c r="M321" s="151" t="s">
        <v>53</v>
      </c>
      <c r="N321" s="151" t="s">
        <v>54</v>
      </c>
      <c r="O321" s="151" t="s">
        <v>55</v>
      </c>
      <c r="P321" s="151" t="s">
        <v>56</v>
      </c>
      <c r="Q321" s="151" t="s">
        <v>57</v>
      </c>
      <c r="R321" s="151" t="s">
        <v>58</v>
      </c>
      <c r="S321" s="151" t="s">
        <v>59</v>
      </c>
      <c r="T321" s="151" t="s">
        <v>60</v>
      </c>
      <c r="U321" s="151" t="s">
        <v>61</v>
      </c>
      <c r="V321" s="151" t="s">
        <v>62</v>
      </c>
      <c r="W321" s="151" t="s">
        <v>63</v>
      </c>
      <c r="X321" s="154" t="s">
        <v>64</v>
      </c>
      <c r="Y321" s="151" t="s">
        <v>65</v>
      </c>
      <c r="Z321" s="151" t="s">
        <v>66</v>
      </c>
      <c r="AA321" s="153" t="s">
        <v>67</v>
      </c>
      <c r="AB321" s="147" t="s">
        <v>78</v>
      </c>
      <c r="AC321" s="135"/>
      <c r="AD321" s="135"/>
    </row>
    <row r="322" spans="1:30" ht="18" customHeight="1" x14ac:dyDescent="0.25">
      <c r="A322" s="48">
        <v>1</v>
      </c>
      <c r="B322" s="12" t="s">
        <v>15</v>
      </c>
      <c r="C322" s="25" t="s">
        <v>14</v>
      </c>
      <c r="D322" s="49" t="s">
        <v>6</v>
      </c>
      <c r="E322" s="49" t="s">
        <v>69</v>
      </c>
      <c r="F322" s="49" t="s">
        <v>253</v>
      </c>
      <c r="G322" s="50">
        <v>2120</v>
      </c>
      <c r="H322" s="50">
        <v>80</v>
      </c>
      <c r="I322" s="50">
        <f>(G322+H322)*20%</f>
        <v>440</v>
      </c>
      <c r="J322" s="50">
        <f>(G322+H322+I322)*14/100</f>
        <v>369.6</v>
      </c>
      <c r="K322" s="50">
        <v>0</v>
      </c>
      <c r="L322" s="50">
        <v>50</v>
      </c>
      <c r="M322" s="50">
        <v>61</v>
      </c>
      <c r="N322" s="50">
        <v>60</v>
      </c>
      <c r="O322" s="50">
        <v>5</v>
      </c>
      <c r="P322" s="155">
        <v>49.5</v>
      </c>
      <c r="Q322" s="50">
        <v>100</v>
      </c>
      <c r="R322" s="50">
        <v>589</v>
      </c>
      <c r="S322" s="50">
        <v>10</v>
      </c>
      <c r="T322" s="50">
        <v>10</v>
      </c>
      <c r="U322" s="155">
        <f>J322*2/100</f>
        <v>7.3920000000000003</v>
      </c>
      <c r="V322" s="155">
        <f>J322*30/100</f>
        <v>110.88</v>
      </c>
      <c r="W322" s="50">
        <v>0</v>
      </c>
      <c r="X322" s="155">
        <f>SUM(G322:W322)</f>
        <v>4062.3719999999998</v>
      </c>
      <c r="Y322" s="155">
        <f t="shared" ref="Y322:Y331" si="54">X322*5/100</f>
        <v>203.11860000000001</v>
      </c>
      <c r="Z322" s="50">
        <v>400</v>
      </c>
      <c r="AA322" s="155">
        <f t="shared" ref="AA322:AA331" si="55">X322+Y322+Z322</f>
        <v>4665.4906000000001</v>
      </c>
      <c r="AB322" s="50" t="s">
        <v>81</v>
      </c>
    </row>
    <row r="323" spans="1:30" ht="18" customHeight="1" x14ac:dyDescent="0.25">
      <c r="A323" s="48">
        <v>2</v>
      </c>
      <c r="B323" s="49" t="s">
        <v>71</v>
      </c>
      <c r="C323" s="25" t="s">
        <v>14</v>
      </c>
      <c r="D323" s="49" t="s">
        <v>20</v>
      </c>
      <c r="E323" s="49" t="s">
        <v>69</v>
      </c>
      <c r="F323" s="49" t="s">
        <v>254</v>
      </c>
      <c r="G323" s="50">
        <v>1480</v>
      </c>
      <c r="H323" s="50">
        <v>80</v>
      </c>
      <c r="I323" s="50">
        <f t="shared" ref="I323:I325" si="56">(G323+H323)*20%</f>
        <v>312</v>
      </c>
      <c r="J323" s="50">
        <f t="shared" ref="J323:J333" si="57">(G323+H323+I323)*14/100</f>
        <v>262.08</v>
      </c>
      <c r="K323" s="50">
        <v>0</v>
      </c>
      <c r="L323" s="50">
        <v>50</v>
      </c>
      <c r="M323" s="50">
        <v>61</v>
      </c>
      <c r="N323" s="50">
        <v>60</v>
      </c>
      <c r="O323" s="50">
        <v>5</v>
      </c>
      <c r="P323" s="155">
        <v>49.5</v>
      </c>
      <c r="Q323" s="50">
        <v>100</v>
      </c>
      <c r="R323" s="50">
        <v>686</v>
      </c>
      <c r="S323" s="50">
        <v>10</v>
      </c>
      <c r="T323" s="50">
        <v>10</v>
      </c>
      <c r="U323" s="155">
        <f t="shared" ref="U323:U331" si="58">J323*2/100</f>
        <v>5.2416</v>
      </c>
      <c r="V323" s="155">
        <f t="shared" ref="V323:V331" si="59">J323*30/100</f>
        <v>78.623999999999995</v>
      </c>
      <c r="W323" s="50">
        <v>137</v>
      </c>
      <c r="X323" s="155">
        <f t="shared" ref="X323:X333" si="60">SUM(G323:W323)</f>
        <v>3386.4455999999996</v>
      </c>
      <c r="Y323" s="155">
        <f t="shared" si="54"/>
        <v>169.32227999999998</v>
      </c>
      <c r="Z323" s="50">
        <v>400</v>
      </c>
      <c r="AA323" s="155">
        <f t="shared" si="55"/>
        <v>3955.7678799999994</v>
      </c>
      <c r="AB323" s="50" t="s">
        <v>81</v>
      </c>
    </row>
    <row r="324" spans="1:30" ht="18" customHeight="1" x14ac:dyDescent="0.25">
      <c r="A324" s="48">
        <v>3</v>
      </c>
      <c r="B324" s="49" t="s">
        <v>72</v>
      </c>
      <c r="C324" s="25" t="s">
        <v>14</v>
      </c>
      <c r="D324" s="49" t="s">
        <v>25</v>
      </c>
      <c r="E324" s="49" t="s">
        <v>69</v>
      </c>
      <c r="F324" s="49" t="s">
        <v>85</v>
      </c>
      <c r="G324" s="50">
        <v>3430</v>
      </c>
      <c r="H324" s="50">
        <v>80</v>
      </c>
      <c r="I324" s="50">
        <f t="shared" si="56"/>
        <v>702</v>
      </c>
      <c r="J324" s="50">
        <f t="shared" si="57"/>
        <v>589.67999999999995</v>
      </c>
      <c r="K324" s="50">
        <v>0</v>
      </c>
      <c r="L324" s="50">
        <v>50</v>
      </c>
      <c r="M324" s="50">
        <v>61</v>
      </c>
      <c r="N324" s="50">
        <v>60</v>
      </c>
      <c r="O324" s="50">
        <v>5</v>
      </c>
      <c r="P324" s="155">
        <v>87.09</v>
      </c>
      <c r="Q324" s="50">
        <v>0</v>
      </c>
      <c r="R324" s="50">
        <v>686</v>
      </c>
      <c r="S324" s="50">
        <v>10</v>
      </c>
      <c r="T324" s="50">
        <v>10</v>
      </c>
      <c r="U324" s="155">
        <f t="shared" si="58"/>
        <v>11.7936</v>
      </c>
      <c r="V324" s="155">
        <f t="shared" si="59"/>
        <v>176.90399999999997</v>
      </c>
      <c r="W324" s="50">
        <v>137</v>
      </c>
      <c r="X324" s="155">
        <f t="shared" si="60"/>
        <v>6096.4675999999999</v>
      </c>
      <c r="Y324" s="155">
        <f t="shared" si="54"/>
        <v>304.82337999999999</v>
      </c>
      <c r="Z324" s="50">
        <v>400</v>
      </c>
      <c r="AA324" s="155">
        <f t="shared" si="55"/>
        <v>6801.2909799999998</v>
      </c>
      <c r="AB324" s="50" t="s">
        <v>81</v>
      </c>
    </row>
    <row r="325" spans="1:30" ht="18" customHeight="1" x14ac:dyDescent="0.25">
      <c r="A325" s="48">
        <v>4</v>
      </c>
      <c r="B325" s="12" t="s">
        <v>10</v>
      </c>
      <c r="C325" s="12" t="s">
        <v>9</v>
      </c>
      <c r="D325" s="49" t="s">
        <v>11</v>
      </c>
      <c r="E325" s="49" t="s">
        <v>69</v>
      </c>
      <c r="F325" s="49" t="s">
        <v>255</v>
      </c>
      <c r="G325" s="50">
        <v>2610</v>
      </c>
      <c r="H325" s="50">
        <v>80</v>
      </c>
      <c r="I325" s="50">
        <f t="shared" si="56"/>
        <v>538</v>
      </c>
      <c r="J325" s="50">
        <f t="shared" si="57"/>
        <v>451.92</v>
      </c>
      <c r="K325" s="50">
        <v>0</v>
      </c>
      <c r="L325" s="50">
        <v>50</v>
      </c>
      <c r="M325" s="50">
        <v>61</v>
      </c>
      <c r="N325" s="50">
        <v>60</v>
      </c>
      <c r="O325" s="50">
        <v>5</v>
      </c>
      <c r="P325" s="155">
        <v>147.30000000000001</v>
      </c>
      <c r="Q325" s="50">
        <v>0</v>
      </c>
      <c r="R325" s="50">
        <v>686</v>
      </c>
      <c r="S325" s="50">
        <v>10</v>
      </c>
      <c r="T325" s="50">
        <v>10</v>
      </c>
      <c r="U325" s="155">
        <f t="shared" si="58"/>
        <v>9.0384000000000011</v>
      </c>
      <c r="V325" s="155">
        <f t="shared" si="59"/>
        <v>135.57599999999999</v>
      </c>
      <c r="W325" s="50">
        <v>137</v>
      </c>
      <c r="X325" s="155">
        <f t="shared" si="60"/>
        <v>4990.8344000000006</v>
      </c>
      <c r="Y325" s="155">
        <f t="shared" si="54"/>
        <v>249.54172000000003</v>
      </c>
      <c r="Z325" s="50">
        <v>400</v>
      </c>
      <c r="AA325" s="155">
        <f t="shared" si="55"/>
        <v>5640.3761200000008</v>
      </c>
      <c r="AB325" s="50" t="s">
        <v>81</v>
      </c>
    </row>
    <row r="326" spans="1:30" ht="18" customHeight="1" x14ac:dyDescent="0.25">
      <c r="A326" s="48">
        <v>5</v>
      </c>
      <c r="B326" s="12" t="s">
        <v>10</v>
      </c>
      <c r="C326" s="12" t="s">
        <v>9</v>
      </c>
      <c r="D326" s="49" t="s">
        <v>6</v>
      </c>
      <c r="E326" s="49" t="s">
        <v>69</v>
      </c>
      <c r="F326" s="49" t="s">
        <v>256</v>
      </c>
      <c r="G326" s="50">
        <v>2120</v>
      </c>
      <c r="H326" s="50">
        <v>80</v>
      </c>
      <c r="I326" s="50">
        <f>(G326+H326)*20%</f>
        <v>440</v>
      </c>
      <c r="J326" s="50">
        <f t="shared" si="57"/>
        <v>369.6</v>
      </c>
      <c r="K326" s="50">
        <v>0</v>
      </c>
      <c r="L326" s="50">
        <v>50</v>
      </c>
      <c r="M326" s="50">
        <v>61</v>
      </c>
      <c r="N326" s="50">
        <v>60</v>
      </c>
      <c r="O326" s="50">
        <v>5</v>
      </c>
      <c r="P326" s="155">
        <v>147.30000000000001</v>
      </c>
      <c r="Q326" s="50">
        <v>0</v>
      </c>
      <c r="R326" s="50">
        <v>686</v>
      </c>
      <c r="S326" s="50">
        <v>10</v>
      </c>
      <c r="T326" s="50">
        <v>10</v>
      </c>
      <c r="U326" s="155">
        <f t="shared" si="58"/>
        <v>7.3920000000000003</v>
      </c>
      <c r="V326" s="155">
        <f t="shared" si="59"/>
        <v>110.88</v>
      </c>
      <c r="W326" s="50">
        <v>137</v>
      </c>
      <c r="X326" s="155">
        <f t="shared" si="60"/>
        <v>4294.1719999999996</v>
      </c>
      <c r="Y326" s="155">
        <f t="shared" si="54"/>
        <v>214.70859999999996</v>
      </c>
      <c r="Z326" s="50">
        <v>400</v>
      </c>
      <c r="AA326" s="155">
        <f t="shared" si="55"/>
        <v>4908.8805999999995</v>
      </c>
      <c r="AB326" s="50" t="s">
        <v>81</v>
      </c>
    </row>
    <row r="327" spans="1:30" ht="18" customHeight="1" x14ac:dyDescent="0.25">
      <c r="A327" s="48">
        <v>6</v>
      </c>
      <c r="B327" s="49" t="s">
        <v>28</v>
      </c>
      <c r="C327" s="12" t="s">
        <v>21</v>
      </c>
      <c r="D327" s="49" t="s">
        <v>25</v>
      </c>
      <c r="E327" s="49" t="s">
        <v>69</v>
      </c>
      <c r="F327" s="49" t="s">
        <v>89</v>
      </c>
      <c r="G327" s="50">
        <v>3430</v>
      </c>
      <c r="H327" s="50">
        <v>80</v>
      </c>
      <c r="I327" s="50">
        <f t="shared" ref="I327:I331" si="61">(G327+H327)*20%</f>
        <v>702</v>
      </c>
      <c r="J327" s="50">
        <f t="shared" si="57"/>
        <v>589.67999999999995</v>
      </c>
      <c r="K327" s="50">
        <v>0</v>
      </c>
      <c r="L327" s="50">
        <v>50</v>
      </c>
      <c r="M327" s="50">
        <v>61</v>
      </c>
      <c r="N327" s="50">
        <v>60</v>
      </c>
      <c r="O327" s="50">
        <v>5</v>
      </c>
      <c r="P327" s="155">
        <v>105.69</v>
      </c>
      <c r="Q327" s="50">
        <v>0</v>
      </c>
      <c r="R327" s="50">
        <v>686</v>
      </c>
      <c r="S327" s="50">
        <v>10</v>
      </c>
      <c r="T327" s="50">
        <v>10</v>
      </c>
      <c r="U327" s="155">
        <f t="shared" si="58"/>
        <v>11.7936</v>
      </c>
      <c r="V327" s="155">
        <f t="shared" si="59"/>
        <v>176.90399999999997</v>
      </c>
      <c r="W327" s="50">
        <v>130.30000000000001</v>
      </c>
      <c r="X327" s="155">
        <f t="shared" si="60"/>
        <v>6108.3675999999996</v>
      </c>
      <c r="Y327" s="155">
        <f t="shared" si="54"/>
        <v>305.41837999999996</v>
      </c>
      <c r="Z327" s="50">
        <v>400</v>
      </c>
      <c r="AA327" s="155">
        <f t="shared" si="55"/>
        <v>6813.7859799999997</v>
      </c>
      <c r="AB327" s="50" t="s">
        <v>81</v>
      </c>
    </row>
    <row r="328" spans="1:30" ht="18" customHeight="1" x14ac:dyDescent="0.25">
      <c r="A328" s="48">
        <v>7</v>
      </c>
      <c r="B328" s="49" t="s">
        <v>28</v>
      </c>
      <c r="C328" s="12" t="s">
        <v>21</v>
      </c>
      <c r="D328" s="49" t="s">
        <v>20</v>
      </c>
      <c r="E328" s="49" t="s">
        <v>69</v>
      </c>
      <c r="F328" s="49" t="s">
        <v>90</v>
      </c>
      <c r="G328" s="50">
        <v>1480</v>
      </c>
      <c r="H328" s="50">
        <v>80</v>
      </c>
      <c r="I328" s="50">
        <f t="shared" si="61"/>
        <v>312</v>
      </c>
      <c r="J328" s="50">
        <f t="shared" si="57"/>
        <v>262.08</v>
      </c>
      <c r="K328" s="50">
        <v>17</v>
      </c>
      <c r="L328" s="50">
        <v>50</v>
      </c>
      <c r="M328" s="50">
        <v>61</v>
      </c>
      <c r="N328" s="50">
        <v>60</v>
      </c>
      <c r="O328" s="50">
        <v>5</v>
      </c>
      <c r="P328" s="155">
        <v>90</v>
      </c>
      <c r="Q328" s="50">
        <v>100</v>
      </c>
      <c r="R328" s="50">
        <v>686</v>
      </c>
      <c r="S328" s="50">
        <v>10</v>
      </c>
      <c r="T328" s="50">
        <v>10</v>
      </c>
      <c r="U328" s="155">
        <f t="shared" si="58"/>
        <v>5.2416</v>
      </c>
      <c r="V328" s="155">
        <f t="shared" si="59"/>
        <v>78.623999999999995</v>
      </c>
      <c r="W328" s="50">
        <v>130.30000000000001</v>
      </c>
      <c r="X328" s="155">
        <f t="shared" si="60"/>
        <v>3437.2455999999997</v>
      </c>
      <c r="Y328" s="155">
        <f t="shared" si="54"/>
        <v>171.86228</v>
      </c>
      <c r="Z328" s="50">
        <v>400</v>
      </c>
      <c r="AA328" s="155">
        <f t="shared" si="55"/>
        <v>4009.1078799999996</v>
      </c>
      <c r="AB328" s="50" t="s">
        <v>81</v>
      </c>
    </row>
    <row r="329" spans="1:30" ht="18" customHeight="1" x14ac:dyDescent="0.25">
      <c r="A329" s="48">
        <v>8</v>
      </c>
      <c r="B329" s="49" t="s">
        <v>28</v>
      </c>
      <c r="C329" s="12" t="s">
        <v>21</v>
      </c>
      <c r="D329" s="49" t="s">
        <v>17</v>
      </c>
      <c r="E329" s="49" t="s">
        <v>69</v>
      </c>
      <c r="F329" s="49" t="s">
        <v>257</v>
      </c>
      <c r="G329" s="50">
        <v>1270</v>
      </c>
      <c r="H329" s="50">
        <v>80</v>
      </c>
      <c r="I329" s="50">
        <f t="shared" si="61"/>
        <v>270</v>
      </c>
      <c r="J329" s="50">
        <f t="shared" si="57"/>
        <v>226.8</v>
      </c>
      <c r="K329" s="50">
        <v>17</v>
      </c>
      <c r="L329" s="50">
        <v>50</v>
      </c>
      <c r="M329" s="50">
        <v>61</v>
      </c>
      <c r="N329" s="50">
        <v>60</v>
      </c>
      <c r="O329" s="50">
        <v>5</v>
      </c>
      <c r="P329" s="155">
        <v>90</v>
      </c>
      <c r="Q329" s="50">
        <v>100</v>
      </c>
      <c r="R329" s="50">
        <v>686</v>
      </c>
      <c r="S329" s="50">
        <v>10</v>
      </c>
      <c r="T329" s="50">
        <v>10</v>
      </c>
      <c r="U329" s="155">
        <f t="shared" si="58"/>
        <v>4.5360000000000005</v>
      </c>
      <c r="V329" s="155">
        <f t="shared" si="59"/>
        <v>68.040000000000006</v>
      </c>
      <c r="W329" s="50">
        <v>134</v>
      </c>
      <c r="X329" s="155">
        <f t="shared" si="60"/>
        <v>3142.3760000000002</v>
      </c>
      <c r="Y329" s="155">
        <f t="shared" si="54"/>
        <v>157.11880000000002</v>
      </c>
      <c r="Z329" s="50">
        <v>400</v>
      </c>
      <c r="AA329" s="155">
        <f t="shared" si="55"/>
        <v>3699.4948000000004</v>
      </c>
      <c r="AB329" s="50" t="s">
        <v>81</v>
      </c>
    </row>
    <row r="330" spans="1:30" ht="18" customHeight="1" x14ac:dyDescent="0.25">
      <c r="A330" s="48">
        <v>9</v>
      </c>
      <c r="B330" s="49" t="s">
        <v>19</v>
      </c>
      <c r="C330" s="12" t="s">
        <v>18</v>
      </c>
      <c r="D330" s="49" t="s">
        <v>17</v>
      </c>
      <c r="E330" s="49" t="s">
        <v>69</v>
      </c>
      <c r="F330" s="49" t="s">
        <v>94</v>
      </c>
      <c r="G330" s="50">
        <v>1170</v>
      </c>
      <c r="H330" s="50">
        <v>80</v>
      </c>
      <c r="I330" s="50">
        <f t="shared" si="61"/>
        <v>250</v>
      </c>
      <c r="J330" s="50">
        <f t="shared" si="57"/>
        <v>210</v>
      </c>
      <c r="K330" s="50">
        <v>0</v>
      </c>
      <c r="L330" s="50">
        <v>50</v>
      </c>
      <c r="M330" s="50">
        <v>61</v>
      </c>
      <c r="N330" s="50">
        <v>60</v>
      </c>
      <c r="O330" s="50">
        <v>5</v>
      </c>
      <c r="P330" s="155">
        <v>112.49</v>
      </c>
      <c r="Q330" s="50">
        <v>0</v>
      </c>
      <c r="R330" s="50">
        <v>603</v>
      </c>
      <c r="S330" s="50">
        <v>10</v>
      </c>
      <c r="T330" s="50">
        <v>10</v>
      </c>
      <c r="U330" s="155">
        <f t="shared" si="58"/>
        <v>4.2</v>
      </c>
      <c r="V330" s="155">
        <f t="shared" si="59"/>
        <v>63</v>
      </c>
      <c r="W330" s="50">
        <v>135</v>
      </c>
      <c r="X330" s="155">
        <f t="shared" si="60"/>
        <v>2823.6899999999996</v>
      </c>
      <c r="Y330" s="155">
        <f t="shared" si="54"/>
        <v>141.18449999999996</v>
      </c>
      <c r="Z330" s="50">
        <v>400</v>
      </c>
      <c r="AA330" s="155">
        <f t="shared" si="55"/>
        <v>3364.8744999999994</v>
      </c>
      <c r="AB330" s="50" t="s">
        <v>81</v>
      </c>
    </row>
    <row r="331" spans="1:30" ht="18" customHeight="1" x14ac:dyDescent="0.25">
      <c r="A331" s="48">
        <v>10</v>
      </c>
      <c r="B331" s="49" t="s">
        <v>19</v>
      </c>
      <c r="C331" s="12" t="s">
        <v>18</v>
      </c>
      <c r="D331" s="49" t="s">
        <v>17</v>
      </c>
      <c r="E331" s="49" t="s">
        <v>69</v>
      </c>
      <c r="F331" s="49" t="s">
        <v>258</v>
      </c>
      <c r="G331" s="50">
        <v>1270</v>
      </c>
      <c r="H331" s="50">
        <v>80</v>
      </c>
      <c r="I331" s="50">
        <f t="shared" si="61"/>
        <v>270</v>
      </c>
      <c r="J331" s="50">
        <f t="shared" si="57"/>
        <v>226.8</v>
      </c>
      <c r="K331" s="50">
        <v>0</v>
      </c>
      <c r="L331" s="50">
        <v>50</v>
      </c>
      <c r="M331" s="50">
        <v>61</v>
      </c>
      <c r="N331" s="50">
        <v>60</v>
      </c>
      <c r="O331" s="50">
        <v>5</v>
      </c>
      <c r="P331" s="155">
        <v>105.02</v>
      </c>
      <c r="Q331" s="50">
        <v>0</v>
      </c>
      <c r="R331" s="50">
        <v>603</v>
      </c>
      <c r="S331" s="50">
        <v>10</v>
      </c>
      <c r="T331" s="50">
        <v>10</v>
      </c>
      <c r="U331" s="155">
        <f t="shared" si="58"/>
        <v>4.5360000000000005</v>
      </c>
      <c r="V331" s="155">
        <f t="shared" si="59"/>
        <v>68.040000000000006</v>
      </c>
      <c r="W331" s="50">
        <v>129</v>
      </c>
      <c r="X331" s="155">
        <f t="shared" si="60"/>
        <v>2952.3960000000002</v>
      </c>
      <c r="Y331" s="155">
        <f t="shared" si="54"/>
        <v>147.61980000000003</v>
      </c>
      <c r="Z331" s="50">
        <v>400</v>
      </c>
      <c r="AA331" s="155">
        <f t="shared" si="55"/>
        <v>3500.0158000000001</v>
      </c>
      <c r="AB331" s="50" t="s">
        <v>81</v>
      </c>
    </row>
    <row r="332" spans="1:30" ht="18" customHeight="1" x14ac:dyDescent="0.25">
      <c r="A332" s="48">
        <v>11</v>
      </c>
      <c r="B332" s="49" t="s">
        <v>73</v>
      </c>
      <c r="C332" s="12" t="s">
        <v>18</v>
      </c>
      <c r="D332" s="49" t="s">
        <v>20</v>
      </c>
      <c r="E332" s="49" t="s">
        <v>69</v>
      </c>
      <c r="F332" s="49" t="s">
        <v>259</v>
      </c>
      <c r="G332" s="50">
        <v>1480</v>
      </c>
      <c r="H332" s="50">
        <v>80</v>
      </c>
      <c r="I332" s="50">
        <v>312</v>
      </c>
      <c r="J332" s="50">
        <f t="shared" si="57"/>
        <v>262.08</v>
      </c>
      <c r="K332" s="50">
        <v>17</v>
      </c>
      <c r="L332" s="50">
        <v>50</v>
      </c>
      <c r="M332" s="50">
        <v>61</v>
      </c>
      <c r="N332" s="50">
        <v>60</v>
      </c>
      <c r="O332" s="50">
        <v>5</v>
      </c>
      <c r="P332" s="155">
        <v>45</v>
      </c>
      <c r="Q332" s="50">
        <v>0</v>
      </c>
      <c r="R332" s="50">
        <v>686</v>
      </c>
      <c r="S332" s="50">
        <v>10</v>
      </c>
      <c r="T332" s="50">
        <v>10</v>
      </c>
      <c r="U332" s="155">
        <f>J332*2/100</f>
        <v>5.2416</v>
      </c>
      <c r="V332" s="155">
        <f>J332*30/100</f>
        <v>78.623999999999995</v>
      </c>
      <c r="W332" s="50">
        <v>134</v>
      </c>
      <c r="X332" s="155">
        <f t="shared" si="60"/>
        <v>3295.9455999999996</v>
      </c>
      <c r="Y332" s="155">
        <f>X332*5/100</f>
        <v>164.79728</v>
      </c>
      <c r="Z332" s="50">
        <v>400</v>
      </c>
      <c r="AA332" s="155">
        <f>X332+Y332+Z332</f>
        <v>3860.7428799999998</v>
      </c>
      <c r="AB332" s="50" t="s">
        <v>81</v>
      </c>
    </row>
    <row r="333" spans="1:30" s="17" customFormat="1" x14ac:dyDescent="0.25">
      <c r="A333" s="48">
        <v>12</v>
      </c>
      <c r="B333" s="12" t="s">
        <v>22</v>
      </c>
      <c r="C333" s="12" t="s">
        <v>21</v>
      </c>
      <c r="D333" s="49" t="s">
        <v>20</v>
      </c>
      <c r="E333" s="49" t="s">
        <v>69</v>
      </c>
      <c r="F333" s="49" t="s">
        <v>97</v>
      </c>
      <c r="G333" s="50">
        <v>1480</v>
      </c>
      <c r="H333" s="50">
        <v>80</v>
      </c>
      <c r="I333" s="50">
        <v>312</v>
      </c>
      <c r="J333" s="50">
        <f t="shared" si="57"/>
        <v>262.08</v>
      </c>
      <c r="K333" s="50">
        <v>0</v>
      </c>
      <c r="L333" s="50">
        <v>50</v>
      </c>
      <c r="M333" s="50">
        <v>61</v>
      </c>
      <c r="N333" s="50">
        <v>60</v>
      </c>
      <c r="O333" s="50">
        <v>5</v>
      </c>
      <c r="P333" s="155">
        <v>222.59</v>
      </c>
      <c r="Q333" s="50">
        <v>0</v>
      </c>
      <c r="R333" s="50">
        <v>603</v>
      </c>
      <c r="S333" s="50">
        <v>10</v>
      </c>
      <c r="T333" s="50">
        <v>10</v>
      </c>
      <c r="U333" s="155">
        <f>J333*2/100</f>
        <v>5.2416</v>
      </c>
      <c r="V333" s="155">
        <f>J333*30/100</f>
        <v>78.623999999999995</v>
      </c>
      <c r="W333" s="50">
        <v>135</v>
      </c>
      <c r="X333" s="155">
        <f t="shared" si="60"/>
        <v>3374.5355999999997</v>
      </c>
      <c r="Y333" s="155">
        <f>X333*5/100</f>
        <v>168.72677999999999</v>
      </c>
      <c r="Z333" s="50">
        <v>400</v>
      </c>
      <c r="AA333" s="155">
        <f>X333+Y333+Z333</f>
        <v>3943.2623799999997</v>
      </c>
      <c r="AB333" s="50" t="s">
        <v>81</v>
      </c>
      <c r="AC333" s="135"/>
      <c r="AD333" s="135"/>
    </row>
    <row r="334" spans="1:30" ht="18" customHeight="1" x14ac:dyDescent="0.25">
      <c r="A334" s="48">
        <v>13</v>
      </c>
      <c r="B334" s="49" t="s">
        <v>8</v>
      </c>
      <c r="C334" s="12" t="s">
        <v>7</v>
      </c>
      <c r="D334" s="49" t="s">
        <v>6</v>
      </c>
      <c r="E334" s="49" t="s">
        <v>69</v>
      </c>
      <c r="F334" s="49" t="s">
        <v>260</v>
      </c>
      <c r="G334" s="50">
        <v>2120</v>
      </c>
      <c r="H334" s="50">
        <v>80</v>
      </c>
      <c r="I334" s="50">
        <v>440</v>
      </c>
      <c r="J334" s="155">
        <f t="shared" ref="J334" si="62">2640*14/100</f>
        <v>369.6</v>
      </c>
      <c r="K334" s="50">
        <v>0</v>
      </c>
      <c r="L334" s="50">
        <v>50</v>
      </c>
      <c r="M334" s="50">
        <v>61</v>
      </c>
      <c r="N334" s="50">
        <v>60</v>
      </c>
      <c r="O334" s="50">
        <v>5</v>
      </c>
      <c r="P334" s="155">
        <v>118.03</v>
      </c>
      <c r="Q334" s="50">
        <v>0</v>
      </c>
      <c r="R334" s="50">
        <v>686</v>
      </c>
      <c r="S334" s="50">
        <v>10</v>
      </c>
      <c r="T334" s="50">
        <v>10</v>
      </c>
      <c r="U334" s="155">
        <f>J334*2/100</f>
        <v>7.3920000000000003</v>
      </c>
      <c r="V334" s="155">
        <f>J334*30/100</f>
        <v>110.88</v>
      </c>
      <c r="W334" s="50">
        <v>148</v>
      </c>
      <c r="X334" s="155">
        <f>G334+H334+I334+J334+L334+M334+N334+O334+P334+Q334+R334+S334+T334+U334+V334+W334</f>
        <v>4275.902</v>
      </c>
      <c r="Y334" s="155">
        <f>X334*5/100</f>
        <v>213.79510000000002</v>
      </c>
      <c r="Z334" s="50">
        <v>400</v>
      </c>
      <c r="AA334" s="155">
        <f>X334+Y334+Z334</f>
        <v>4889.6971000000003</v>
      </c>
      <c r="AB334" s="50" t="s">
        <v>81</v>
      </c>
    </row>
    <row r="335" spans="1:30" s="17" customFormat="1" x14ac:dyDescent="0.25">
      <c r="A335" s="48">
        <v>14</v>
      </c>
      <c r="B335" s="49" t="s">
        <v>8</v>
      </c>
      <c r="C335" s="12" t="s">
        <v>7</v>
      </c>
      <c r="D335" s="49" t="s">
        <v>17</v>
      </c>
      <c r="E335" s="49" t="s">
        <v>69</v>
      </c>
      <c r="F335" s="49" t="s">
        <v>89</v>
      </c>
      <c r="G335" s="50">
        <v>1270</v>
      </c>
      <c r="H335" s="50">
        <v>80</v>
      </c>
      <c r="I335" s="50">
        <f t="shared" ref="I335" si="63">(G335+H335)*20%</f>
        <v>270</v>
      </c>
      <c r="J335" s="50">
        <f t="shared" ref="J335:J336" si="64">(G335+H335+I335)*14/100</f>
        <v>226.8</v>
      </c>
      <c r="K335" s="50">
        <v>0</v>
      </c>
      <c r="L335" s="50">
        <v>50</v>
      </c>
      <c r="M335" s="50">
        <v>61</v>
      </c>
      <c r="N335" s="50">
        <v>60</v>
      </c>
      <c r="O335" s="50">
        <v>5</v>
      </c>
      <c r="P335" s="155">
        <v>105.91</v>
      </c>
      <c r="Q335" s="50">
        <v>0</v>
      </c>
      <c r="R335" s="50">
        <v>686</v>
      </c>
      <c r="S335" s="50">
        <v>10</v>
      </c>
      <c r="T335" s="50">
        <v>10</v>
      </c>
      <c r="U335" s="155">
        <f t="shared" ref="U335" si="65">J335*2/100</f>
        <v>4.5360000000000005</v>
      </c>
      <c r="V335" s="155">
        <f t="shared" ref="V335:V336" si="66">J335*30/100</f>
        <v>68.040000000000006</v>
      </c>
      <c r="W335" s="50">
        <v>129</v>
      </c>
      <c r="X335" s="155">
        <f t="shared" ref="X335:X336" si="67">SUM(G335:W335)</f>
        <v>3036.2860000000001</v>
      </c>
      <c r="Y335" s="155">
        <f t="shared" ref="Y335" si="68">X335*5/100</f>
        <v>151.8143</v>
      </c>
      <c r="Z335" s="50">
        <v>400</v>
      </c>
      <c r="AA335" s="155">
        <f t="shared" ref="AA335" si="69">X335+Y335+Z335</f>
        <v>3588.1003000000001</v>
      </c>
      <c r="AB335" s="50" t="s">
        <v>81</v>
      </c>
      <c r="AC335" s="135"/>
      <c r="AD335" s="135"/>
    </row>
    <row r="336" spans="1:30" ht="18" customHeight="1" x14ac:dyDescent="0.25">
      <c r="A336" s="48">
        <v>15</v>
      </c>
      <c r="B336" s="49" t="s">
        <v>16</v>
      </c>
      <c r="C336" s="12" t="s">
        <v>12</v>
      </c>
      <c r="D336" s="49" t="s">
        <v>11</v>
      </c>
      <c r="E336" s="49" t="s">
        <v>69</v>
      </c>
      <c r="F336" s="49" t="s">
        <v>99</v>
      </c>
      <c r="G336" s="50">
        <v>2610</v>
      </c>
      <c r="H336" s="50">
        <v>80</v>
      </c>
      <c r="I336" s="50">
        <v>538</v>
      </c>
      <c r="J336" s="50">
        <f t="shared" si="64"/>
        <v>451.92</v>
      </c>
      <c r="K336" s="50">
        <v>0</v>
      </c>
      <c r="L336" s="50">
        <v>50</v>
      </c>
      <c r="M336" s="50">
        <v>61</v>
      </c>
      <c r="N336" s="50">
        <v>60</v>
      </c>
      <c r="O336" s="50">
        <v>5</v>
      </c>
      <c r="P336" s="155">
        <v>116.97</v>
      </c>
      <c r="Q336" s="50">
        <v>0</v>
      </c>
      <c r="R336" s="50">
        <v>686</v>
      </c>
      <c r="S336" s="50">
        <v>10</v>
      </c>
      <c r="T336" s="50">
        <v>10</v>
      </c>
      <c r="U336" s="155">
        <f>J336*2/100</f>
        <v>9.0384000000000011</v>
      </c>
      <c r="V336" s="155">
        <f t="shared" si="66"/>
        <v>135.57599999999999</v>
      </c>
      <c r="W336" s="50">
        <v>137</v>
      </c>
      <c r="X336" s="155">
        <f t="shared" si="67"/>
        <v>4960.5043999999998</v>
      </c>
      <c r="Y336" s="155">
        <f>X336*5/100</f>
        <v>248.02521999999996</v>
      </c>
      <c r="Z336" s="50">
        <v>400</v>
      </c>
      <c r="AA336" s="155">
        <f>X336+Y336+Z336</f>
        <v>5608.5296199999993</v>
      </c>
      <c r="AB336" s="50" t="s">
        <v>81</v>
      </c>
    </row>
    <row r="337" spans="1:30" ht="18" customHeight="1" x14ac:dyDescent="0.25">
      <c r="A337" s="48">
        <v>16</v>
      </c>
      <c r="B337" s="49" t="s">
        <v>74</v>
      </c>
      <c r="C337" s="12" t="s">
        <v>12</v>
      </c>
      <c r="D337" s="49" t="s">
        <v>11</v>
      </c>
      <c r="E337" s="49" t="s">
        <v>69</v>
      </c>
      <c r="F337" s="49" t="s">
        <v>100</v>
      </c>
      <c r="G337" s="50">
        <v>2610</v>
      </c>
      <c r="H337" s="50">
        <v>80</v>
      </c>
      <c r="I337" s="50">
        <v>538</v>
      </c>
      <c r="J337" s="50">
        <f>3228*14/100</f>
        <v>451.92</v>
      </c>
      <c r="K337" s="50">
        <v>0</v>
      </c>
      <c r="L337" s="50">
        <v>50</v>
      </c>
      <c r="M337" s="50">
        <v>61</v>
      </c>
      <c r="N337" s="50">
        <v>60</v>
      </c>
      <c r="O337" s="50">
        <v>5</v>
      </c>
      <c r="P337" s="155">
        <v>45</v>
      </c>
      <c r="Q337" s="50">
        <v>0</v>
      </c>
      <c r="R337" s="50">
        <v>589</v>
      </c>
      <c r="S337" s="50">
        <v>10</v>
      </c>
      <c r="T337" s="50">
        <v>10</v>
      </c>
      <c r="U337" s="155">
        <f>J337*2/100</f>
        <v>9.0384000000000011</v>
      </c>
      <c r="V337" s="155">
        <f>J337*30/100</f>
        <v>135.57599999999999</v>
      </c>
      <c r="W337" s="50">
        <v>0</v>
      </c>
      <c r="X337" s="155">
        <f t="shared" ref="X337:X339" si="70">G337+H337+I337+J337+L337+M337+N337+O337+P337+Q337+R337+S337+T337+U337+V337+W337</f>
        <v>4654.5344000000005</v>
      </c>
      <c r="Y337" s="155">
        <f>X337*5/100</f>
        <v>232.72672000000003</v>
      </c>
      <c r="Z337" s="50">
        <v>400</v>
      </c>
      <c r="AA337" s="155">
        <f t="shared" ref="AA337:AA338" si="71">X337+Y337+Z337</f>
        <v>5287.2611200000001</v>
      </c>
      <c r="AB337" s="50" t="s">
        <v>81</v>
      </c>
    </row>
    <row r="338" spans="1:30" s="17" customFormat="1" x14ac:dyDescent="0.25">
      <c r="A338" s="48">
        <v>17</v>
      </c>
      <c r="B338" s="49" t="s">
        <v>75</v>
      </c>
      <c r="C338" s="12" t="s">
        <v>23</v>
      </c>
      <c r="D338" s="49" t="s">
        <v>17</v>
      </c>
      <c r="E338" s="49" t="s">
        <v>69</v>
      </c>
      <c r="F338" s="49" t="s">
        <v>101</v>
      </c>
      <c r="G338" s="50">
        <v>1170</v>
      </c>
      <c r="H338" s="50">
        <v>80</v>
      </c>
      <c r="I338" s="50">
        <f t="shared" ref="I338" si="72">(G338+H338)*20%</f>
        <v>250</v>
      </c>
      <c r="J338" s="50">
        <f t="shared" ref="J338:J339" si="73">(G338+H338+I338)*14/100</f>
        <v>210</v>
      </c>
      <c r="K338" s="50">
        <v>0</v>
      </c>
      <c r="L338" s="50">
        <v>50</v>
      </c>
      <c r="M338" s="50">
        <v>61</v>
      </c>
      <c r="N338" s="50">
        <v>0</v>
      </c>
      <c r="O338" s="50">
        <v>5</v>
      </c>
      <c r="P338" s="155">
        <v>173.02</v>
      </c>
      <c r="Q338" s="50">
        <v>170</v>
      </c>
      <c r="R338" s="50">
        <v>603</v>
      </c>
      <c r="S338" s="50">
        <v>10</v>
      </c>
      <c r="T338" s="50">
        <v>10</v>
      </c>
      <c r="U338" s="155">
        <f t="shared" ref="U338" si="74">J338*2/100</f>
        <v>4.2</v>
      </c>
      <c r="V338" s="155">
        <f t="shared" ref="V338:V339" si="75">J338*30/100</f>
        <v>63</v>
      </c>
      <c r="W338" s="50">
        <v>135</v>
      </c>
      <c r="X338" s="155">
        <f t="shared" si="70"/>
        <v>2994.22</v>
      </c>
      <c r="Y338" s="155">
        <f t="shared" ref="Y338" si="76">X338*5/100</f>
        <v>149.71099999999998</v>
      </c>
      <c r="Z338" s="50">
        <v>400</v>
      </c>
      <c r="AA338" s="155">
        <f t="shared" si="71"/>
        <v>3543.9309999999996</v>
      </c>
      <c r="AB338" s="50" t="s">
        <v>81</v>
      </c>
      <c r="AC338" s="135"/>
      <c r="AD338" s="135"/>
    </row>
    <row r="339" spans="1:30" ht="18" customHeight="1" x14ac:dyDescent="0.25">
      <c r="A339" s="48">
        <v>18</v>
      </c>
      <c r="B339" s="49" t="s">
        <v>75</v>
      </c>
      <c r="C339" s="12" t="s">
        <v>23</v>
      </c>
      <c r="D339" s="49" t="s">
        <v>17</v>
      </c>
      <c r="E339" s="49" t="s">
        <v>69</v>
      </c>
      <c r="F339" s="49" t="s">
        <v>103</v>
      </c>
      <c r="G339" s="50">
        <v>1270</v>
      </c>
      <c r="H339" s="50">
        <v>80</v>
      </c>
      <c r="I339" s="50">
        <v>270</v>
      </c>
      <c r="J339" s="50">
        <f t="shared" si="73"/>
        <v>226.8</v>
      </c>
      <c r="K339" s="50">
        <v>0</v>
      </c>
      <c r="L339" s="50">
        <v>50</v>
      </c>
      <c r="M339" s="50">
        <v>61</v>
      </c>
      <c r="N339" s="50">
        <v>0</v>
      </c>
      <c r="O339" s="50">
        <v>5</v>
      </c>
      <c r="P339" s="155">
        <v>150.9</v>
      </c>
      <c r="Q339" s="50">
        <v>170</v>
      </c>
      <c r="R339" s="50">
        <v>686</v>
      </c>
      <c r="S339" s="50">
        <v>10</v>
      </c>
      <c r="T339" s="50">
        <v>10</v>
      </c>
      <c r="U339" s="155">
        <f>J339*2/100</f>
        <v>4.5360000000000005</v>
      </c>
      <c r="V339" s="155">
        <f t="shared" si="75"/>
        <v>68.040000000000006</v>
      </c>
      <c r="W339" s="50">
        <v>148</v>
      </c>
      <c r="X339" s="155">
        <f t="shared" si="70"/>
        <v>3210.2759999999998</v>
      </c>
      <c r="Y339" s="155">
        <f>X339*5/100</f>
        <v>160.5138</v>
      </c>
      <c r="Z339" s="50">
        <v>400</v>
      </c>
      <c r="AA339" s="155">
        <f>X339+Y339+Z339</f>
        <v>3770.7898</v>
      </c>
      <c r="AB339" s="50" t="s">
        <v>81</v>
      </c>
    </row>
    <row r="341" spans="1:30" s="58" customFormat="1" x14ac:dyDescent="0.25">
      <c r="A341" s="57"/>
      <c r="B341" s="105"/>
      <c r="C341" s="105"/>
      <c r="D341" s="105"/>
      <c r="E341" s="105"/>
      <c r="F341" s="105"/>
      <c r="G341" s="149"/>
      <c r="H341" s="149"/>
      <c r="I341" s="136"/>
      <c r="J341" s="136"/>
      <c r="K341" s="136"/>
      <c r="L341" s="136"/>
      <c r="M341" s="149"/>
      <c r="N341" s="149"/>
      <c r="O341" s="149"/>
      <c r="P341" s="136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50"/>
    </row>
    <row r="346" spans="1:30" ht="20.25" customHeight="1" x14ac:dyDescent="0.25">
      <c r="A346" s="107" t="s">
        <v>261</v>
      </c>
      <c r="B346" s="107"/>
      <c r="C346" s="107"/>
      <c r="D346" s="107"/>
      <c r="E346" s="107"/>
      <c r="F346" s="107"/>
      <c r="G346" s="107"/>
      <c r="H346" s="107"/>
      <c r="I346" s="107"/>
      <c r="J346" s="156"/>
    </row>
    <row r="347" spans="1:30" ht="21" customHeight="1" x14ac:dyDescent="0.25">
      <c r="A347" s="108" t="s">
        <v>128</v>
      </c>
      <c r="B347" s="108"/>
      <c r="C347" s="108"/>
      <c r="D347" s="108"/>
      <c r="E347" s="108"/>
      <c r="F347" s="108"/>
      <c r="G347" s="108"/>
      <c r="H347" s="108"/>
      <c r="I347" s="108"/>
    </row>
    <row r="348" spans="1:30" ht="48" customHeight="1" x14ac:dyDescent="0.25">
      <c r="A348" s="109" t="s">
        <v>129</v>
      </c>
      <c r="B348" s="111" t="s">
        <v>130</v>
      </c>
      <c r="C348" s="111" t="s">
        <v>77</v>
      </c>
      <c r="D348" s="111" t="s">
        <v>131</v>
      </c>
      <c r="E348" s="111" t="s">
        <v>147</v>
      </c>
      <c r="F348" s="111" t="s">
        <v>148</v>
      </c>
      <c r="G348" s="157" t="s">
        <v>149</v>
      </c>
      <c r="H348" s="157" t="s">
        <v>132</v>
      </c>
      <c r="I348" s="157" t="s">
        <v>145</v>
      </c>
      <c r="J348" s="158"/>
    </row>
    <row r="349" spans="1:30" s="68" customFormat="1" ht="15.75" x14ac:dyDescent="0.25">
      <c r="A349" s="110">
        <v>1</v>
      </c>
      <c r="B349" s="111" t="s">
        <v>133</v>
      </c>
      <c r="C349" s="111" t="s">
        <v>146</v>
      </c>
      <c r="D349" s="112">
        <v>6210</v>
      </c>
      <c r="E349" s="112">
        <f>D349+20</f>
        <v>6230</v>
      </c>
      <c r="F349" s="112">
        <f>D349+220</f>
        <v>6430</v>
      </c>
      <c r="G349" s="159">
        <f>D349+80</f>
        <v>6290</v>
      </c>
      <c r="H349" s="159">
        <f>G349*20/100</f>
        <v>1258</v>
      </c>
      <c r="I349" s="159">
        <f>G349+H349</f>
        <v>7548</v>
      </c>
      <c r="J349" s="159">
        <v>7428</v>
      </c>
      <c r="K349" s="160">
        <f>I349-J349</f>
        <v>120</v>
      </c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1"/>
    </row>
    <row r="350" spans="1:30" s="68" customFormat="1" ht="15.75" x14ac:dyDescent="0.25">
      <c r="A350" s="110">
        <v>2</v>
      </c>
      <c r="B350" s="111" t="s">
        <v>134</v>
      </c>
      <c r="C350" s="111" t="s">
        <v>150</v>
      </c>
      <c r="D350" s="112">
        <v>6000</v>
      </c>
      <c r="E350" s="112">
        <f t="shared" ref="E350:E365" si="77">D350+20</f>
        <v>6020</v>
      </c>
      <c r="F350" s="112">
        <f t="shared" ref="F350:F365" si="78">D350+220</f>
        <v>6220</v>
      </c>
      <c r="G350" s="159">
        <f>D350+80</f>
        <v>6080</v>
      </c>
      <c r="H350" s="159">
        <f t="shared" ref="H350:H365" si="79">G350*20/100</f>
        <v>1216</v>
      </c>
      <c r="I350" s="159">
        <f t="shared" ref="I350:I365" si="80">G350+H350</f>
        <v>7296</v>
      </c>
      <c r="J350" s="159">
        <v>7176</v>
      </c>
      <c r="K350" s="160">
        <f t="shared" ref="K350:K365" si="81">I350-J350</f>
        <v>120</v>
      </c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  <c r="AA350" s="160"/>
      <c r="AB350" s="160"/>
      <c r="AC350" s="160"/>
      <c r="AD350" s="161"/>
    </row>
    <row r="351" spans="1:30" s="68" customFormat="1" ht="15.75" x14ac:dyDescent="0.25">
      <c r="A351" s="110">
        <v>3</v>
      </c>
      <c r="B351" s="111" t="s">
        <v>135</v>
      </c>
      <c r="C351" s="111" t="s">
        <v>151</v>
      </c>
      <c r="D351" s="112">
        <v>5910</v>
      </c>
      <c r="E351" s="112">
        <f t="shared" si="77"/>
        <v>5930</v>
      </c>
      <c r="F351" s="112">
        <f t="shared" si="78"/>
        <v>6130</v>
      </c>
      <c r="G351" s="159">
        <f>D351+80</f>
        <v>5990</v>
      </c>
      <c r="H351" s="159">
        <f t="shared" si="79"/>
        <v>1198</v>
      </c>
      <c r="I351" s="159">
        <f t="shared" si="80"/>
        <v>7188</v>
      </c>
      <c r="J351" s="159">
        <v>7068</v>
      </c>
      <c r="K351" s="160">
        <f t="shared" si="81"/>
        <v>120</v>
      </c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  <c r="AA351" s="160"/>
      <c r="AB351" s="160"/>
      <c r="AC351" s="160"/>
      <c r="AD351" s="161"/>
    </row>
    <row r="352" spans="1:30" s="68" customFormat="1" ht="15.75" x14ac:dyDescent="0.25">
      <c r="A352" s="110">
        <v>4</v>
      </c>
      <c r="B352" s="111" t="s">
        <v>136</v>
      </c>
      <c r="C352" s="111" t="s">
        <v>152</v>
      </c>
      <c r="D352" s="112">
        <v>5860</v>
      </c>
      <c r="E352" s="112">
        <f t="shared" si="77"/>
        <v>5880</v>
      </c>
      <c r="F352" s="112">
        <f t="shared" si="78"/>
        <v>6080</v>
      </c>
      <c r="G352" s="159">
        <f t="shared" ref="G352:G365" si="82">E352+60</f>
        <v>5940</v>
      </c>
      <c r="H352" s="159">
        <f t="shared" si="79"/>
        <v>1188</v>
      </c>
      <c r="I352" s="159">
        <f t="shared" si="80"/>
        <v>7128</v>
      </c>
      <c r="J352" s="159">
        <v>7008</v>
      </c>
      <c r="K352" s="160">
        <f t="shared" si="81"/>
        <v>120</v>
      </c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  <c r="AA352" s="160"/>
      <c r="AB352" s="160"/>
      <c r="AC352" s="160"/>
      <c r="AD352" s="161"/>
    </row>
    <row r="353" spans="1:30" s="68" customFormat="1" ht="15.75" x14ac:dyDescent="0.25">
      <c r="A353" s="110">
        <v>5</v>
      </c>
      <c r="B353" s="111" t="s">
        <v>137</v>
      </c>
      <c r="C353" s="111" t="s">
        <v>153</v>
      </c>
      <c r="D353" s="112">
        <v>5385</v>
      </c>
      <c r="E353" s="112">
        <f t="shared" si="77"/>
        <v>5405</v>
      </c>
      <c r="F353" s="112">
        <f t="shared" si="78"/>
        <v>5605</v>
      </c>
      <c r="G353" s="159">
        <f t="shared" si="82"/>
        <v>5465</v>
      </c>
      <c r="H353" s="159">
        <f t="shared" si="79"/>
        <v>1093</v>
      </c>
      <c r="I353" s="159">
        <f t="shared" si="80"/>
        <v>6558</v>
      </c>
      <c r="J353" s="159">
        <v>6438</v>
      </c>
      <c r="K353" s="160">
        <f t="shared" si="81"/>
        <v>120</v>
      </c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  <c r="AA353" s="160"/>
      <c r="AB353" s="160"/>
      <c r="AC353" s="160"/>
      <c r="AD353" s="161"/>
    </row>
    <row r="354" spans="1:30" ht="15.75" x14ac:dyDescent="0.25">
      <c r="A354" s="113">
        <v>6</v>
      </c>
      <c r="B354" s="112" t="s">
        <v>138</v>
      </c>
      <c r="C354" s="112" t="s">
        <v>154</v>
      </c>
      <c r="D354" s="112">
        <v>4930</v>
      </c>
      <c r="E354" s="112">
        <f t="shared" si="77"/>
        <v>4950</v>
      </c>
      <c r="F354" s="112">
        <f t="shared" si="78"/>
        <v>5150</v>
      </c>
      <c r="G354" s="159">
        <f t="shared" si="82"/>
        <v>5010</v>
      </c>
      <c r="H354" s="159">
        <f t="shared" si="79"/>
        <v>1002</v>
      </c>
      <c r="I354" s="159">
        <f t="shared" si="80"/>
        <v>6012</v>
      </c>
      <c r="J354" s="159">
        <v>5892</v>
      </c>
      <c r="K354" s="160">
        <f t="shared" si="81"/>
        <v>120</v>
      </c>
    </row>
    <row r="355" spans="1:30" ht="15.75" x14ac:dyDescent="0.25">
      <c r="A355" s="113">
        <v>7</v>
      </c>
      <c r="B355" s="112" t="s">
        <v>139</v>
      </c>
      <c r="C355" s="112" t="s">
        <v>155</v>
      </c>
      <c r="D355" s="112">
        <v>4530</v>
      </c>
      <c r="E355" s="112">
        <f t="shared" si="77"/>
        <v>4550</v>
      </c>
      <c r="F355" s="112">
        <f t="shared" si="78"/>
        <v>4750</v>
      </c>
      <c r="G355" s="159">
        <f t="shared" si="82"/>
        <v>4610</v>
      </c>
      <c r="H355" s="159">
        <f t="shared" si="79"/>
        <v>922</v>
      </c>
      <c r="I355" s="159">
        <f t="shared" si="80"/>
        <v>5532</v>
      </c>
      <c r="J355" s="159">
        <v>5412</v>
      </c>
      <c r="K355" s="160">
        <f t="shared" si="81"/>
        <v>120</v>
      </c>
    </row>
    <row r="356" spans="1:30" ht="15.75" x14ac:dyDescent="0.25">
      <c r="A356" s="113">
        <v>8</v>
      </c>
      <c r="B356" s="112" t="s">
        <v>140</v>
      </c>
      <c r="C356" s="112" t="s">
        <v>156</v>
      </c>
      <c r="D356" s="112">
        <v>3530</v>
      </c>
      <c r="E356" s="112">
        <f t="shared" si="77"/>
        <v>3550</v>
      </c>
      <c r="F356" s="112">
        <f t="shared" si="78"/>
        <v>3750</v>
      </c>
      <c r="G356" s="159">
        <f t="shared" si="82"/>
        <v>3610</v>
      </c>
      <c r="H356" s="159">
        <f t="shared" si="79"/>
        <v>722</v>
      </c>
      <c r="I356" s="159">
        <f t="shared" si="80"/>
        <v>4332</v>
      </c>
      <c r="J356" s="159">
        <v>4212</v>
      </c>
      <c r="K356" s="160">
        <f t="shared" si="81"/>
        <v>120</v>
      </c>
    </row>
    <row r="357" spans="1:30" ht="15.75" x14ac:dyDescent="0.25">
      <c r="A357" s="113">
        <v>9</v>
      </c>
      <c r="B357" s="112" t="s">
        <v>112</v>
      </c>
      <c r="C357" s="112" t="s">
        <v>157</v>
      </c>
      <c r="D357" s="112">
        <v>2850</v>
      </c>
      <c r="E357" s="112">
        <f t="shared" si="77"/>
        <v>2870</v>
      </c>
      <c r="F357" s="112">
        <f t="shared" si="78"/>
        <v>3070</v>
      </c>
      <c r="G357" s="159">
        <f t="shared" si="82"/>
        <v>2930</v>
      </c>
      <c r="H357" s="159">
        <f t="shared" si="79"/>
        <v>586</v>
      </c>
      <c r="I357" s="159">
        <f t="shared" si="80"/>
        <v>3516</v>
      </c>
      <c r="J357" s="159">
        <v>3396</v>
      </c>
      <c r="K357" s="160">
        <f t="shared" si="81"/>
        <v>120</v>
      </c>
    </row>
    <row r="358" spans="1:30" ht="15.75" x14ac:dyDescent="0.25">
      <c r="A358" s="113">
        <v>10</v>
      </c>
      <c r="B358" s="112" t="s">
        <v>11</v>
      </c>
      <c r="C358" s="112" t="s">
        <v>158</v>
      </c>
      <c r="D358" s="112">
        <v>2710</v>
      </c>
      <c r="E358" s="112">
        <f t="shared" si="77"/>
        <v>2730</v>
      </c>
      <c r="F358" s="112">
        <f t="shared" si="78"/>
        <v>2930</v>
      </c>
      <c r="G358" s="159">
        <f t="shared" si="82"/>
        <v>2790</v>
      </c>
      <c r="H358" s="159">
        <f t="shared" si="79"/>
        <v>558</v>
      </c>
      <c r="I358" s="159">
        <f t="shared" si="80"/>
        <v>3348</v>
      </c>
      <c r="J358" s="159">
        <v>3228</v>
      </c>
      <c r="K358" s="160">
        <f t="shared" si="81"/>
        <v>120</v>
      </c>
    </row>
    <row r="359" spans="1:30" ht="15.75" x14ac:dyDescent="0.25">
      <c r="A359" s="113">
        <v>11</v>
      </c>
      <c r="B359" s="112" t="s">
        <v>6</v>
      </c>
      <c r="C359" s="112" t="s">
        <v>159</v>
      </c>
      <c r="D359" s="112">
        <v>2220</v>
      </c>
      <c r="E359" s="112">
        <f t="shared" si="77"/>
        <v>2240</v>
      </c>
      <c r="F359" s="112">
        <f t="shared" si="78"/>
        <v>2440</v>
      </c>
      <c r="G359" s="159">
        <f t="shared" si="82"/>
        <v>2300</v>
      </c>
      <c r="H359" s="159">
        <f t="shared" si="79"/>
        <v>460</v>
      </c>
      <c r="I359" s="159">
        <f t="shared" si="80"/>
        <v>2760</v>
      </c>
      <c r="J359" s="159">
        <v>2640</v>
      </c>
      <c r="K359" s="160">
        <f t="shared" si="81"/>
        <v>120</v>
      </c>
    </row>
    <row r="360" spans="1:30" ht="15.75" x14ac:dyDescent="0.25">
      <c r="A360" s="113">
        <v>12</v>
      </c>
      <c r="B360" s="112" t="s">
        <v>141</v>
      </c>
      <c r="C360" s="112" t="s">
        <v>160</v>
      </c>
      <c r="D360" s="112">
        <v>1950</v>
      </c>
      <c r="E360" s="112">
        <f t="shared" si="77"/>
        <v>1970</v>
      </c>
      <c r="F360" s="112">
        <f t="shared" si="78"/>
        <v>2170</v>
      </c>
      <c r="G360" s="159">
        <f t="shared" si="82"/>
        <v>2030</v>
      </c>
      <c r="H360" s="159">
        <f t="shared" si="79"/>
        <v>406</v>
      </c>
      <c r="I360" s="159">
        <f t="shared" si="80"/>
        <v>2436</v>
      </c>
      <c r="J360" s="159">
        <v>2316</v>
      </c>
      <c r="K360" s="160">
        <f t="shared" si="81"/>
        <v>120</v>
      </c>
    </row>
    <row r="361" spans="1:30" ht="15.75" x14ac:dyDescent="0.25">
      <c r="A361" s="113">
        <v>13</v>
      </c>
      <c r="B361" s="112" t="s">
        <v>20</v>
      </c>
      <c r="C361" s="112" t="s">
        <v>161</v>
      </c>
      <c r="D361" s="112">
        <v>1580</v>
      </c>
      <c r="E361" s="112">
        <f t="shared" si="77"/>
        <v>1600</v>
      </c>
      <c r="F361" s="112">
        <f t="shared" si="78"/>
        <v>1800</v>
      </c>
      <c r="G361" s="159">
        <f t="shared" si="82"/>
        <v>1660</v>
      </c>
      <c r="H361" s="159">
        <f t="shared" si="79"/>
        <v>332</v>
      </c>
      <c r="I361" s="159">
        <f t="shared" si="80"/>
        <v>1992</v>
      </c>
      <c r="J361" s="159">
        <v>1872</v>
      </c>
      <c r="K361" s="160">
        <f t="shared" si="81"/>
        <v>120</v>
      </c>
    </row>
    <row r="362" spans="1:30" ht="15.75" x14ac:dyDescent="0.25">
      <c r="A362" s="113">
        <v>14</v>
      </c>
      <c r="B362" s="112" t="s">
        <v>30</v>
      </c>
      <c r="C362" s="112" t="s">
        <v>162</v>
      </c>
      <c r="D362" s="112">
        <v>1400</v>
      </c>
      <c r="E362" s="112">
        <f t="shared" si="77"/>
        <v>1420</v>
      </c>
      <c r="F362" s="112">
        <f t="shared" si="78"/>
        <v>1620</v>
      </c>
      <c r="G362" s="159">
        <f t="shared" si="82"/>
        <v>1480</v>
      </c>
      <c r="H362" s="159">
        <f t="shared" si="79"/>
        <v>296</v>
      </c>
      <c r="I362" s="159">
        <f t="shared" si="80"/>
        <v>1776</v>
      </c>
      <c r="J362" s="159">
        <v>1656</v>
      </c>
      <c r="K362" s="160">
        <f t="shared" si="81"/>
        <v>120</v>
      </c>
    </row>
    <row r="363" spans="1:30" ht="15.75" x14ac:dyDescent="0.25">
      <c r="A363" s="113">
        <v>15</v>
      </c>
      <c r="B363" s="112" t="s">
        <v>17</v>
      </c>
      <c r="C363" s="112" t="s">
        <v>163</v>
      </c>
      <c r="D363" s="112">
        <v>1370</v>
      </c>
      <c r="E363" s="112">
        <f t="shared" si="77"/>
        <v>1390</v>
      </c>
      <c r="F363" s="112">
        <f t="shared" si="78"/>
        <v>1590</v>
      </c>
      <c r="G363" s="159">
        <f t="shared" si="82"/>
        <v>1450</v>
      </c>
      <c r="H363" s="159">
        <f t="shared" si="79"/>
        <v>290</v>
      </c>
      <c r="I363" s="159">
        <f t="shared" si="80"/>
        <v>1740</v>
      </c>
      <c r="J363" s="159">
        <v>1620</v>
      </c>
      <c r="K363" s="136">
        <f t="shared" si="81"/>
        <v>120</v>
      </c>
    </row>
    <row r="364" spans="1:30" ht="15.75" x14ac:dyDescent="0.25">
      <c r="A364" s="113">
        <v>16</v>
      </c>
      <c r="B364" s="112" t="s">
        <v>142</v>
      </c>
      <c r="C364" s="112" t="s">
        <v>164</v>
      </c>
      <c r="D364" s="112">
        <v>1320</v>
      </c>
      <c r="E364" s="112">
        <f t="shared" si="77"/>
        <v>1340</v>
      </c>
      <c r="F364" s="112">
        <f t="shared" si="78"/>
        <v>1540</v>
      </c>
      <c r="G364" s="159">
        <f t="shared" si="82"/>
        <v>1400</v>
      </c>
      <c r="H364" s="159">
        <f t="shared" si="79"/>
        <v>280</v>
      </c>
      <c r="I364" s="159">
        <f t="shared" si="80"/>
        <v>1680</v>
      </c>
      <c r="J364" s="159">
        <v>1560</v>
      </c>
      <c r="K364" s="136">
        <f t="shared" si="81"/>
        <v>120</v>
      </c>
    </row>
    <row r="365" spans="1:30" ht="15.75" x14ac:dyDescent="0.25">
      <c r="A365" s="113">
        <v>17</v>
      </c>
      <c r="B365" s="112" t="s">
        <v>143</v>
      </c>
      <c r="C365" s="112" t="s">
        <v>165</v>
      </c>
      <c r="D365" s="112">
        <v>1230</v>
      </c>
      <c r="E365" s="112">
        <f t="shared" si="77"/>
        <v>1250</v>
      </c>
      <c r="F365" s="112">
        <f t="shared" si="78"/>
        <v>1450</v>
      </c>
      <c r="G365" s="159">
        <f t="shared" si="82"/>
        <v>1310</v>
      </c>
      <c r="H365" s="159">
        <f t="shared" si="79"/>
        <v>262</v>
      </c>
      <c r="I365" s="159">
        <f t="shared" si="80"/>
        <v>1572</v>
      </c>
      <c r="J365" s="159">
        <v>1452</v>
      </c>
      <c r="K365" s="136">
        <f t="shared" si="81"/>
        <v>120</v>
      </c>
    </row>
    <row r="369" spans="1:30" ht="18.95" customHeight="1" x14ac:dyDescent="0.25">
      <c r="A369" s="107" t="s">
        <v>262</v>
      </c>
      <c r="B369" s="107"/>
      <c r="C369" s="107"/>
      <c r="D369" s="107"/>
      <c r="E369" s="107"/>
      <c r="F369" s="107"/>
      <c r="G369" s="107"/>
      <c r="H369" s="107"/>
      <c r="I369" s="107"/>
      <c r="J369" s="156"/>
    </row>
    <row r="370" spans="1:30" ht="19.5" customHeight="1" x14ac:dyDescent="0.25">
      <c r="A370" s="108" t="s">
        <v>144</v>
      </c>
      <c r="B370" s="108"/>
      <c r="C370" s="108"/>
      <c r="D370" s="108"/>
      <c r="E370" s="108"/>
      <c r="F370" s="108"/>
      <c r="G370" s="108"/>
      <c r="H370" s="108"/>
      <c r="I370" s="108"/>
      <c r="J370" s="162"/>
    </row>
    <row r="371" spans="1:30" ht="34.5" customHeight="1" x14ac:dyDescent="0.25">
      <c r="A371" s="109" t="s">
        <v>129</v>
      </c>
      <c r="B371" s="111" t="s">
        <v>130</v>
      </c>
      <c r="C371" s="111" t="s">
        <v>77</v>
      </c>
      <c r="D371" s="111" t="s">
        <v>131</v>
      </c>
      <c r="E371" s="111" t="s">
        <v>147</v>
      </c>
      <c r="F371" s="111" t="s">
        <v>148</v>
      </c>
      <c r="G371" s="157" t="s">
        <v>149</v>
      </c>
      <c r="H371" s="157" t="s">
        <v>132</v>
      </c>
      <c r="I371" s="157" t="s">
        <v>145</v>
      </c>
      <c r="J371" s="158"/>
    </row>
    <row r="372" spans="1:30" ht="15.75" x14ac:dyDescent="0.25">
      <c r="A372" s="113">
        <v>1</v>
      </c>
      <c r="B372" s="112" t="s">
        <v>133</v>
      </c>
      <c r="C372" s="112" t="s">
        <v>146</v>
      </c>
      <c r="D372" s="112">
        <v>6210</v>
      </c>
      <c r="E372" s="112">
        <f>D372+20</f>
        <v>6230</v>
      </c>
      <c r="F372" s="112">
        <f>D372+220</f>
        <v>6430</v>
      </c>
      <c r="G372" s="159">
        <f t="shared" ref="G372:G388" si="83">E372+60</f>
        <v>6290</v>
      </c>
      <c r="H372" s="159">
        <f>G372*20/100</f>
        <v>1258</v>
      </c>
      <c r="I372" s="159">
        <f>G372+H372</f>
        <v>7548</v>
      </c>
      <c r="J372" s="159">
        <v>7428</v>
      </c>
      <c r="K372" s="136">
        <f>I372-J372</f>
        <v>120</v>
      </c>
    </row>
    <row r="373" spans="1:30" ht="15.75" x14ac:dyDescent="0.25">
      <c r="A373" s="113">
        <v>2</v>
      </c>
      <c r="B373" s="112" t="s">
        <v>134</v>
      </c>
      <c r="C373" s="112" t="s">
        <v>166</v>
      </c>
      <c r="D373" s="112">
        <v>6000</v>
      </c>
      <c r="E373" s="112">
        <f t="shared" ref="E373:E388" si="84">D373+20</f>
        <v>6020</v>
      </c>
      <c r="F373" s="112">
        <f t="shared" ref="F373:F385" si="85">D373+220</f>
        <v>6220</v>
      </c>
      <c r="G373" s="159">
        <f t="shared" si="83"/>
        <v>6080</v>
      </c>
      <c r="H373" s="159">
        <f t="shared" ref="H373:H388" si="86">G373*20/100</f>
        <v>1216</v>
      </c>
      <c r="I373" s="159">
        <f t="shared" ref="I373:I388" si="87">G373+H373</f>
        <v>7296</v>
      </c>
      <c r="J373" s="159">
        <v>7176</v>
      </c>
      <c r="K373" s="136">
        <f t="shared" ref="K373:K388" si="88">I373-J373</f>
        <v>120</v>
      </c>
    </row>
    <row r="374" spans="1:30" ht="15.75" x14ac:dyDescent="0.25">
      <c r="A374" s="113">
        <v>3</v>
      </c>
      <c r="B374" s="112" t="s">
        <v>135</v>
      </c>
      <c r="C374" s="112" t="s">
        <v>167</v>
      </c>
      <c r="D374" s="112">
        <v>5910</v>
      </c>
      <c r="E374" s="112">
        <f t="shared" si="84"/>
        <v>5930</v>
      </c>
      <c r="F374" s="112">
        <f t="shared" si="85"/>
        <v>6130</v>
      </c>
      <c r="G374" s="159">
        <f t="shared" si="83"/>
        <v>5990</v>
      </c>
      <c r="H374" s="159">
        <f t="shared" si="86"/>
        <v>1198</v>
      </c>
      <c r="I374" s="159">
        <f t="shared" si="87"/>
        <v>7188</v>
      </c>
      <c r="J374" s="159">
        <v>7068</v>
      </c>
      <c r="K374" s="136">
        <f t="shared" si="88"/>
        <v>120</v>
      </c>
    </row>
    <row r="375" spans="1:30" ht="15.75" x14ac:dyDescent="0.25">
      <c r="A375" s="113">
        <v>4</v>
      </c>
      <c r="B375" s="112" t="s">
        <v>136</v>
      </c>
      <c r="C375" s="112" t="s">
        <v>168</v>
      </c>
      <c r="D375" s="112">
        <v>5860</v>
      </c>
      <c r="E375" s="112">
        <f t="shared" si="84"/>
        <v>5880</v>
      </c>
      <c r="F375" s="112">
        <f t="shared" si="85"/>
        <v>6080</v>
      </c>
      <c r="G375" s="159">
        <f t="shared" si="83"/>
        <v>5940</v>
      </c>
      <c r="H375" s="159">
        <f t="shared" si="86"/>
        <v>1188</v>
      </c>
      <c r="I375" s="159">
        <f t="shared" si="87"/>
        <v>7128</v>
      </c>
      <c r="J375" s="159">
        <v>7008</v>
      </c>
      <c r="K375" s="136">
        <f t="shared" si="88"/>
        <v>120</v>
      </c>
    </row>
    <row r="376" spans="1:30" s="68" customFormat="1" ht="15.75" x14ac:dyDescent="0.25">
      <c r="A376" s="113">
        <v>5</v>
      </c>
      <c r="B376" s="112" t="s">
        <v>137</v>
      </c>
      <c r="C376" s="112" t="s">
        <v>169</v>
      </c>
      <c r="D376" s="112">
        <v>5385</v>
      </c>
      <c r="E376" s="112">
        <f t="shared" si="84"/>
        <v>5405</v>
      </c>
      <c r="F376" s="112">
        <f t="shared" si="85"/>
        <v>5605</v>
      </c>
      <c r="G376" s="159">
        <f t="shared" si="83"/>
        <v>5465</v>
      </c>
      <c r="H376" s="159">
        <f t="shared" si="86"/>
        <v>1093</v>
      </c>
      <c r="I376" s="159">
        <f t="shared" si="87"/>
        <v>6558</v>
      </c>
      <c r="J376" s="159">
        <v>6438</v>
      </c>
      <c r="K376" s="136">
        <f t="shared" si="88"/>
        <v>120</v>
      </c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  <c r="AA376" s="160"/>
      <c r="AB376" s="160"/>
      <c r="AC376" s="160"/>
      <c r="AD376" s="161"/>
    </row>
    <row r="377" spans="1:30" s="68" customFormat="1" ht="15.75" x14ac:dyDescent="0.25">
      <c r="A377" s="113">
        <v>6</v>
      </c>
      <c r="B377" s="112" t="s">
        <v>138</v>
      </c>
      <c r="C377" s="112" t="s">
        <v>170</v>
      </c>
      <c r="D377" s="112">
        <v>5230</v>
      </c>
      <c r="E377" s="112">
        <f t="shared" si="84"/>
        <v>5250</v>
      </c>
      <c r="F377" s="112">
        <f t="shared" si="85"/>
        <v>5450</v>
      </c>
      <c r="G377" s="159">
        <f t="shared" si="83"/>
        <v>5310</v>
      </c>
      <c r="H377" s="159">
        <f t="shared" si="86"/>
        <v>1062</v>
      </c>
      <c r="I377" s="159">
        <f t="shared" si="87"/>
        <v>6372</v>
      </c>
      <c r="J377" s="159">
        <v>6252</v>
      </c>
      <c r="K377" s="136">
        <f t="shared" si="88"/>
        <v>120</v>
      </c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  <c r="AA377" s="160"/>
      <c r="AB377" s="160"/>
      <c r="AC377" s="160"/>
      <c r="AD377" s="161"/>
    </row>
    <row r="378" spans="1:30" s="68" customFormat="1" ht="15.75" x14ac:dyDescent="0.25">
      <c r="A378" s="113">
        <v>7</v>
      </c>
      <c r="B378" s="112" t="s">
        <v>139</v>
      </c>
      <c r="C378" s="112" t="s">
        <v>171</v>
      </c>
      <c r="D378" s="112">
        <v>4830</v>
      </c>
      <c r="E378" s="112">
        <f t="shared" si="84"/>
        <v>4850</v>
      </c>
      <c r="F378" s="112">
        <f t="shared" si="85"/>
        <v>5050</v>
      </c>
      <c r="G378" s="159">
        <f t="shared" si="83"/>
        <v>4910</v>
      </c>
      <c r="H378" s="159">
        <f t="shared" si="86"/>
        <v>982</v>
      </c>
      <c r="I378" s="159">
        <f t="shared" si="87"/>
        <v>5892</v>
      </c>
      <c r="J378" s="159">
        <v>5772</v>
      </c>
      <c r="K378" s="136">
        <f t="shared" si="88"/>
        <v>120</v>
      </c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  <c r="AA378" s="160"/>
      <c r="AB378" s="160"/>
      <c r="AC378" s="160"/>
      <c r="AD378" s="161"/>
    </row>
    <row r="379" spans="1:30" s="68" customFormat="1" ht="15.75" x14ac:dyDescent="0.25">
      <c r="A379" s="113">
        <v>8</v>
      </c>
      <c r="B379" s="112" t="s">
        <v>140</v>
      </c>
      <c r="C379" s="112" t="s">
        <v>172</v>
      </c>
      <c r="D379" s="112">
        <v>4280</v>
      </c>
      <c r="E379" s="112">
        <f t="shared" si="84"/>
        <v>4300</v>
      </c>
      <c r="F379" s="112">
        <f t="shared" si="85"/>
        <v>4500</v>
      </c>
      <c r="G379" s="159">
        <f t="shared" si="83"/>
        <v>4360</v>
      </c>
      <c r="H379" s="159">
        <f t="shared" si="86"/>
        <v>872</v>
      </c>
      <c r="I379" s="159">
        <f t="shared" si="87"/>
        <v>5232</v>
      </c>
      <c r="J379" s="159">
        <v>5112</v>
      </c>
      <c r="K379" s="136">
        <f t="shared" si="88"/>
        <v>120</v>
      </c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  <c r="AA379" s="160"/>
      <c r="AB379" s="160"/>
      <c r="AC379" s="160"/>
      <c r="AD379" s="161"/>
    </row>
    <row r="380" spans="1:30" ht="15.75" x14ac:dyDescent="0.25">
      <c r="A380" s="113">
        <v>9</v>
      </c>
      <c r="B380" s="112" t="s">
        <v>112</v>
      </c>
      <c r="C380" s="112" t="s">
        <v>173</v>
      </c>
      <c r="D380" s="112">
        <v>3920</v>
      </c>
      <c r="E380" s="112">
        <f t="shared" si="84"/>
        <v>3940</v>
      </c>
      <c r="F380" s="112">
        <f t="shared" si="85"/>
        <v>4140</v>
      </c>
      <c r="G380" s="159">
        <f t="shared" si="83"/>
        <v>4000</v>
      </c>
      <c r="H380" s="159">
        <f t="shared" si="86"/>
        <v>800</v>
      </c>
      <c r="I380" s="159">
        <f t="shared" si="87"/>
        <v>4800</v>
      </c>
      <c r="J380" s="159">
        <v>4680</v>
      </c>
      <c r="K380" s="136">
        <f t="shared" si="88"/>
        <v>120</v>
      </c>
    </row>
    <row r="381" spans="1:30" ht="15.75" x14ac:dyDescent="0.25">
      <c r="A381" s="113">
        <v>10</v>
      </c>
      <c r="B381" s="112" t="s">
        <v>11</v>
      </c>
      <c r="C381" s="112" t="s">
        <v>174</v>
      </c>
      <c r="D381" s="112">
        <v>3780</v>
      </c>
      <c r="E381" s="112">
        <f t="shared" si="84"/>
        <v>3800</v>
      </c>
      <c r="F381" s="112">
        <f t="shared" si="85"/>
        <v>4000</v>
      </c>
      <c r="G381" s="159">
        <f t="shared" si="83"/>
        <v>3860</v>
      </c>
      <c r="H381" s="159">
        <f t="shared" si="86"/>
        <v>772</v>
      </c>
      <c r="I381" s="159">
        <f t="shared" si="87"/>
        <v>4632</v>
      </c>
      <c r="J381" s="159">
        <v>4512</v>
      </c>
      <c r="K381" s="136">
        <f t="shared" si="88"/>
        <v>120</v>
      </c>
    </row>
    <row r="382" spans="1:30" ht="15.75" x14ac:dyDescent="0.25">
      <c r="A382" s="113">
        <v>11</v>
      </c>
      <c r="B382" s="112" t="s">
        <v>6</v>
      </c>
      <c r="C382" s="112" t="s">
        <v>175</v>
      </c>
      <c r="D382" s="112">
        <v>3240</v>
      </c>
      <c r="E382" s="112">
        <f t="shared" si="84"/>
        <v>3260</v>
      </c>
      <c r="F382" s="112">
        <f t="shared" si="85"/>
        <v>3460</v>
      </c>
      <c r="G382" s="159">
        <f t="shared" si="83"/>
        <v>3320</v>
      </c>
      <c r="H382" s="159">
        <f t="shared" si="86"/>
        <v>664</v>
      </c>
      <c r="I382" s="159">
        <f t="shared" si="87"/>
        <v>3984</v>
      </c>
      <c r="J382" s="159">
        <v>3864</v>
      </c>
      <c r="K382" s="136">
        <f t="shared" si="88"/>
        <v>120</v>
      </c>
    </row>
    <row r="383" spans="1:30" ht="15.75" x14ac:dyDescent="0.25">
      <c r="A383" s="113">
        <v>12</v>
      </c>
      <c r="B383" s="112" t="s">
        <v>141</v>
      </c>
      <c r="C383" s="112" t="s">
        <v>176</v>
      </c>
      <c r="D383" s="112">
        <v>2880</v>
      </c>
      <c r="E383" s="112">
        <f t="shared" si="84"/>
        <v>2900</v>
      </c>
      <c r="F383" s="112">
        <f t="shared" si="85"/>
        <v>3100</v>
      </c>
      <c r="G383" s="159">
        <f t="shared" si="83"/>
        <v>2960</v>
      </c>
      <c r="H383" s="159">
        <f t="shared" si="86"/>
        <v>592</v>
      </c>
      <c r="I383" s="159">
        <f t="shared" si="87"/>
        <v>3552</v>
      </c>
      <c r="J383" s="159">
        <v>3432</v>
      </c>
      <c r="K383" s="136">
        <f t="shared" si="88"/>
        <v>120</v>
      </c>
    </row>
    <row r="384" spans="1:30" ht="15.75" x14ac:dyDescent="0.25">
      <c r="A384" s="113">
        <v>13</v>
      </c>
      <c r="B384" s="112" t="s">
        <v>20</v>
      </c>
      <c r="C384" s="112" t="s">
        <v>177</v>
      </c>
      <c r="D384" s="112">
        <v>2460</v>
      </c>
      <c r="E384" s="112">
        <f t="shared" si="84"/>
        <v>2480</v>
      </c>
      <c r="F384" s="112">
        <f t="shared" si="85"/>
        <v>2680</v>
      </c>
      <c r="G384" s="159">
        <f t="shared" si="83"/>
        <v>2540</v>
      </c>
      <c r="H384" s="159">
        <f t="shared" si="86"/>
        <v>508</v>
      </c>
      <c r="I384" s="159">
        <f t="shared" si="87"/>
        <v>3048</v>
      </c>
      <c r="J384" s="159">
        <v>2928</v>
      </c>
      <c r="K384" s="136">
        <f t="shared" si="88"/>
        <v>120</v>
      </c>
    </row>
    <row r="385" spans="1:30" ht="15.75" x14ac:dyDescent="0.25">
      <c r="A385" s="113">
        <v>14</v>
      </c>
      <c r="B385" s="112" t="s">
        <v>30</v>
      </c>
      <c r="C385" s="112" t="s">
        <v>93</v>
      </c>
      <c r="D385" s="112">
        <v>2320</v>
      </c>
      <c r="E385" s="112">
        <f t="shared" si="84"/>
        <v>2340</v>
      </c>
      <c r="F385" s="112">
        <f t="shared" si="85"/>
        <v>2540</v>
      </c>
      <c r="G385" s="159">
        <f t="shared" si="83"/>
        <v>2400</v>
      </c>
      <c r="H385" s="159">
        <f t="shared" si="86"/>
        <v>480</v>
      </c>
      <c r="I385" s="159">
        <f t="shared" si="87"/>
        <v>2880</v>
      </c>
      <c r="J385" s="159">
        <v>2760</v>
      </c>
      <c r="K385" s="136">
        <f t="shared" si="88"/>
        <v>120</v>
      </c>
    </row>
    <row r="386" spans="1:30" ht="15.75" x14ac:dyDescent="0.25">
      <c r="A386" s="113">
        <v>15</v>
      </c>
      <c r="B386" s="112" t="s">
        <v>17</v>
      </c>
      <c r="C386" s="112" t="s">
        <v>178</v>
      </c>
      <c r="D386" s="112">
        <v>1720</v>
      </c>
      <c r="E386" s="112">
        <f t="shared" si="84"/>
        <v>1740</v>
      </c>
      <c r="F386" s="133">
        <f>D386+440</f>
        <v>2160</v>
      </c>
      <c r="G386" s="159">
        <f t="shared" si="83"/>
        <v>1800</v>
      </c>
      <c r="H386" s="159">
        <f t="shared" si="86"/>
        <v>360</v>
      </c>
      <c r="I386" s="159">
        <f t="shared" si="87"/>
        <v>2160</v>
      </c>
      <c r="J386" s="159">
        <v>2040</v>
      </c>
      <c r="K386" s="136">
        <f t="shared" si="88"/>
        <v>120</v>
      </c>
    </row>
    <row r="387" spans="1:30" ht="15.75" x14ac:dyDescent="0.25">
      <c r="A387" s="113">
        <v>16</v>
      </c>
      <c r="B387" s="112" t="s">
        <v>142</v>
      </c>
      <c r="C387" s="112" t="s">
        <v>179</v>
      </c>
      <c r="D387" s="112">
        <v>1670</v>
      </c>
      <c r="E387" s="112">
        <f t="shared" si="84"/>
        <v>1690</v>
      </c>
      <c r="F387" s="112">
        <f t="shared" ref="F387:F388" si="89">D387+220</f>
        <v>1890</v>
      </c>
      <c r="G387" s="159">
        <f t="shared" si="83"/>
        <v>1750</v>
      </c>
      <c r="H387" s="159">
        <f t="shared" si="86"/>
        <v>350</v>
      </c>
      <c r="I387" s="159">
        <f t="shared" si="87"/>
        <v>2100</v>
      </c>
      <c r="J387" s="159">
        <v>1980</v>
      </c>
      <c r="K387" s="136">
        <f t="shared" si="88"/>
        <v>120</v>
      </c>
    </row>
    <row r="388" spans="1:30" ht="15.75" x14ac:dyDescent="0.25">
      <c r="A388" s="113">
        <v>17</v>
      </c>
      <c r="B388" s="112" t="s">
        <v>143</v>
      </c>
      <c r="C388" s="112" t="s">
        <v>180</v>
      </c>
      <c r="D388" s="112">
        <v>1580</v>
      </c>
      <c r="E388" s="112">
        <f t="shared" si="84"/>
        <v>1600</v>
      </c>
      <c r="F388" s="112">
        <f t="shared" si="89"/>
        <v>1800</v>
      </c>
      <c r="G388" s="159">
        <f t="shared" si="83"/>
        <v>1660</v>
      </c>
      <c r="H388" s="159">
        <f t="shared" si="86"/>
        <v>332</v>
      </c>
      <c r="I388" s="159">
        <f t="shared" si="87"/>
        <v>1992</v>
      </c>
      <c r="J388" s="159">
        <v>1872</v>
      </c>
      <c r="K388" s="136">
        <f t="shared" si="88"/>
        <v>120</v>
      </c>
    </row>
    <row r="393" spans="1:30" ht="20.25" customHeight="1" x14ac:dyDescent="0.25">
      <c r="A393" s="107" t="s">
        <v>262</v>
      </c>
      <c r="B393" s="107"/>
      <c r="C393" s="107"/>
      <c r="D393" s="107"/>
      <c r="E393" s="107"/>
      <c r="F393" s="107"/>
      <c r="G393" s="107"/>
      <c r="H393" s="107"/>
      <c r="I393" s="107"/>
      <c r="J393" s="156"/>
    </row>
    <row r="394" spans="1:30" ht="21" customHeight="1" x14ac:dyDescent="0.25">
      <c r="A394" s="108" t="s">
        <v>128</v>
      </c>
      <c r="B394" s="108"/>
      <c r="C394" s="108"/>
      <c r="D394" s="108"/>
      <c r="E394" s="108"/>
      <c r="F394" s="108"/>
      <c r="G394" s="108"/>
      <c r="H394" s="108"/>
      <c r="I394" s="108"/>
    </row>
    <row r="395" spans="1:30" ht="48" customHeight="1" x14ac:dyDescent="0.25">
      <c r="A395" s="109" t="s">
        <v>129</v>
      </c>
      <c r="B395" s="111" t="s">
        <v>130</v>
      </c>
      <c r="C395" s="111" t="s">
        <v>77</v>
      </c>
      <c r="D395" s="111" t="s">
        <v>131</v>
      </c>
      <c r="E395" s="111" t="s">
        <v>147</v>
      </c>
      <c r="F395" s="111" t="s">
        <v>148</v>
      </c>
      <c r="G395" s="157" t="s">
        <v>149</v>
      </c>
      <c r="H395" s="157" t="s">
        <v>132</v>
      </c>
      <c r="I395" s="157" t="s">
        <v>145</v>
      </c>
      <c r="J395" s="158"/>
    </row>
    <row r="396" spans="1:30" s="68" customFormat="1" ht="15.75" x14ac:dyDescent="0.25">
      <c r="A396" s="110">
        <v>1</v>
      </c>
      <c r="B396" s="111" t="s">
        <v>133</v>
      </c>
      <c r="C396" s="111" t="s">
        <v>146</v>
      </c>
      <c r="D396" s="111">
        <v>6110</v>
      </c>
      <c r="E396" s="111">
        <f>D396+20</f>
        <v>6130</v>
      </c>
      <c r="F396" s="111">
        <f>D396+220</f>
        <v>6330</v>
      </c>
      <c r="G396" s="163">
        <f>D396+80</f>
        <v>6190</v>
      </c>
      <c r="H396" s="163">
        <f>G396*20/100</f>
        <v>1238</v>
      </c>
      <c r="I396" s="163">
        <f>G396+H396</f>
        <v>7428</v>
      </c>
      <c r="J396" s="160"/>
      <c r="K396" s="160"/>
      <c r="L396" s="160"/>
      <c r="M396" s="160"/>
      <c r="N396" s="160"/>
      <c r="O396" s="160"/>
      <c r="P396" s="160"/>
      <c r="Q396" s="160"/>
      <c r="R396" s="160"/>
      <c r="S396" s="160"/>
      <c r="T396" s="160"/>
      <c r="U396" s="160"/>
      <c r="V396" s="160"/>
      <c r="W396" s="160"/>
      <c r="X396" s="160"/>
      <c r="Y396" s="160"/>
      <c r="Z396" s="160"/>
      <c r="AA396" s="160"/>
      <c r="AB396" s="160"/>
      <c r="AC396" s="160"/>
      <c r="AD396" s="161"/>
    </row>
    <row r="397" spans="1:30" s="68" customFormat="1" ht="15.75" x14ac:dyDescent="0.25">
      <c r="A397" s="110">
        <v>2</v>
      </c>
      <c r="B397" s="111" t="s">
        <v>134</v>
      </c>
      <c r="C397" s="111" t="s">
        <v>150</v>
      </c>
      <c r="D397" s="111">
        <v>5900</v>
      </c>
      <c r="E397" s="111">
        <f t="shared" ref="E397:E412" si="90">D397+20</f>
        <v>5920</v>
      </c>
      <c r="F397" s="111">
        <f t="shared" ref="F397:F412" si="91">D397+220</f>
        <v>6120</v>
      </c>
      <c r="G397" s="163">
        <f>D397+80</f>
        <v>5980</v>
      </c>
      <c r="H397" s="163">
        <f t="shared" ref="H397:H412" si="92">G397*20/100</f>
        <v>1196</v>
      </c>
      <c r="I397" s="163">
        <f t="shared" ref="I397:I412" si="93">G397+H397</f>
        <v>7176</v>
      </c>
      <c r="J397" s="160"/>
      <c r="K397" s="160"/>
      <c r="L397" s="160"/>
      <c r="M397" s="160"/>
      <c r="N397" s="160"/>
      <c r="O397" s="160"/>
      <c r="P397" s="160"/>
      <c r="Q397" s="160"/>
      <c r="R397" s="160"/>
      <c r="S397" s="160"/>
      <c r="T397" s="160"/>
      <c r="U397" s="160"/>
      <c r="V397" s="160"/>
      <c r="W397" s="160"/>
      <c r="X397" s="160"/>
      <c r="Y397" s="160"/>
      <c r="Z397" s="160"/>
      <c r="AA397" s="160"/>
      <c r="AB397" s="160"/>
      <c r="AC397" s="160"/>
      <c r="AD397" s="161"/>
    </row>
    <row r="398" spans="1:30" s="68" customFormat="1" ht="15.75" x14ac:dyDescent="0.25">
      <c r="A398" s="110">
        <v>3</v>
      </c>
      <c r="B398" s="111" t="s">
        <v>135</v>
      </c>
      <c r="C398" s="111" t="s">
        <v>151</v>
      </c>
      <c r="D398" s="111">
        <v>5810</v>
      </c>
      <c r="E398" s="111">
        <f t="shared" si="90"/>
        <v>5830</v>
      </c>
      <c r="F398" s="111">
        <f t="shared" si="91"/>
        <v>6030</v>
      </c>
      <c r="G398" s="163">
        <f>D398+80</f>
        <v>5890</v>
      </c>
      <c r="H398" s="163">
        <f t="shared" si="92"/>
        <v>1178</v>
      </c>
      <c r="I398" s="163">
        <f t="shared" si="93"/>
        <v>7068</v>
      </c>
      <c r="J398" s="160"/>
      <c r="K398" s="160"/>
      <c r="L398" s="160"/>
      <c r="M398" s="160"/>
      <c r="N398" s="160"/>
      <c r="O398" s="160"/>
      <c r="P398" s="160"/>
      <c r="Q398" s="160"/>
      <c r="R398" s="160"/>
      <c r="S398" s="160"/>
      <c r="T398" s="160"/>
      <c r="U398" s="160"/>
      <c r="V398" s="160"/>
      <c r="W398" s="160"/>
      <c r="X398" s="160"/>
      <c r="Y398" s="160"/>
      <c r="Z398" s="160"/>
      <c r="AA398" s="160"/>
      <c r="AB398" s="160"/>
      <c r="AC398" s="160"/>
      <c r="AD398" s="161"/>
    </row>
    <row r="399" spans="1:30" s="68" customFormat="1" ht="15.75" x14ac:dyDescent="0.25">
      <c r="A399" s="110">
        <v>4</v>
      </c>
      <c r="B399" s="111" t="s">
        <v>136</v>
      </c>
      <c r="C399" s="111" t="s">
        <v>152</v>
      </c>
      <c r="D399" s="111">
        <v>5760</v>
      </c>
      <c r="E399" s="111">
        <f t="shared" si="90"/>
        <v>5780</v>
      </c>
      <c r="F399" s="111">
        <f t="shared" si="91"/>
        <v>5980</v>
      </c>
      <c r="G399" s="163">
        <f t="shared" ref="G399:G412" si="94">E399+60</f>
        <v>5840</v>
      </c>
      <c r="H399" s="163">
        <f t="shared" si="92"/>
        <v>1168</v>
      </c>
      <c r="I399" s="163">
        <f t="shared" si="93"/>
        <v>7008</v>
      </c>
      <c r="J399" s="160"/>
      <c r="K399" s="160"/>
      <c r="L399" s="160"/>
      <c r="M399" s="160"/>
      <c r="N399" s="160"/>
      <c r="O399" s="160"/>
      <c r="P399" s="160"/>
      <c r="Q399" s="160"/>
      <c r="R399" s="160"/>
      <c r="S399" s="160"/>
      <c r="T399" s="160"/>
      <c r="U399" s="160"/>
      <c r="V399" s="160"/>
      <c r="W399" s="160"/>
      <c r="X399" s="160"/>
      <c r="Y399" s="160"/>
      <c r="Z399" s="160"/>
      <c r="AA399" s="160"/>
      <c r="AB399" s="160"/>
      <c r="AC399" s="160"/>
      <c r="AD399" s="161"/>
    </row>
    <row r="400" spans="1:30" s="68" customFormat="1" ht="15.75" x14ac:dyDescent="0.25">
      <c r="A400" s="110">
        <v>5</v>
      </c>
      <c r="B400" s="111" t="s">
        <v>137</v>
      </c>
      <c r="C400" s="111" t="s">
        <v>153</v>
      </c>
      <c r="D400" s="111">
        <v>5285</v>
      </c>
      <c r="E400" s="111">
        <f t="shared" si="90"/>
        <v>5305</v>
      </c>
      <c r="F400" s="111">
        <f t="shared" si="91"/>
        <v>5505</v>
      </c>
      <c r="G400" s="163">
        <f t="shared" si="94"/>
        <v>5365</v>
      </c>
      <c r="H400" s="163">
        <f t="shared" si="92"/>
        <v>1073</v>
      </c>
      <c r="I400" s="163">
        <f t="shared" si="93"/>
        <v>6438</v>
      </c>
      <c r="J400" s="160"/>
      <c r="K400" s="160"/>
      <c r="L400" s="160"/>
      <c r="M400" s="160"/>
      <c r="N400" s="160"/>
      <c r="O400" s="160"/>
      <c r="P400" s="160"/>
      <c r="Q400" s="160"/>
      <c r="R400" s="160"/>
      <c r="S400" s="160"/>
      <c r="T400" s="160"/>
      <c r="U400" s="160"/>
      <c r="V400" s="160"/>
      <c r="W400" s="160"/>
      <c r="X400" s="160"/>
      <c r="Y400" s="160"/>
      <c r="Z400" s="160"/>
      <c r="AA400" s="160"/>
      <c r="AB400" s="160"/>
      <c r="AC400" s="160"/>
      <c r="AD400" s="161"/>
    </row>
    <row r="401" spans="1:30" ht="15.75" x14ac:dyDescent="0.25">
      <c r="A401" s="113">
        <v>6</v>
      </c>
      <c r="B401" s="112" t="s">
        <v>138</v>
      </c>
      <c r="C401" s="112" t="s">
        <v>154</v>
      </c>
      <c r="D401" s="112">
        <v>4830</v>
      </c>
      <c r="E401" s="112">
        <f t="shared" si="90"/>
        <v>4850</v>
      </c>
      <c r="F401" s="112">
        <f t="shared" si="91"/>
        <v>5050</v>
      </c>
      <c r="G401" s="159">
        <f t="shared" si="94"/>
        <v>4910</v>
      </c>
      <c r="H401" s="159">
        <f t="shared" si="92"/>
        <v>982</v>
      </c>
      <c r="I401" s="159">
        <f t="shared" si="93"/>
        <v>5892</v>
      </c>
      <c r="J401" s="160"/>
    </row>
    <row r="402" spans="1:30" ht="15.75" x14ac:dyDescent="0.25">
      <c r="A402" s="113">
        <v>7</v>
      </c>
      <c r="B402" s="112" t="s">
        <v>139</v>
      </c>
      <c r="C402" s="112" t="s">
        <v>155</v>
      </c>
      <c r="D402" s="112">
        <v>4430</v>
      </c>
      <c r="E402" s="112">
        <f t="shared" si="90"/>
        <v>4450</v>
      </c>
      <c r="F402" s="112">
        <f t="shared" si="91"/>
        <v>4650</v>
      </c>
      <c r="G402" s="159">
        <f t="shared" si="94"/>
        <v>4510</v>
      </c>
      <c r="H402" s="159">
        <f t="shared" si="92"/>
        <v>902</v>
      </c>
      <c r="I402" s="159">
        <f t="shared" si="93"/>
        <v>5412</v>
      </c>
      <c r="J402" s="160"/>
    </row>
    <row r="403" spans="1:30" ht="15.75" x14ac:dyDescent="0.25">
      <c r="A403" s="113">
        <v>8</v>
      </c>
      <c r="B403" s="112" t="s">
        <v>140</v>
      </c>
      <c r="C403" s="112" t="s">
        <v>156</v>
      </c>
      <c r="D403" s="112">
        <v>3430</v>
      </c>
      <c r="E403" s="112">
        <f t="shared" si="90"/>
        <v>3450</v>
      </c>
      <c r="F403" s="112">
        <f t="shared" si="91"/>
        <v>3650</v>
      </c>
      <c r="G403" s="159">
        <f t="shared" si="94"/>
        <v>3510</v>
      </c>
      <c r="H403" s="159">
        <f t="shared" si="92"/>
        <v>702</v>
      </c>
      <c r="I403" s="159">
        <f t="shared" si="93"/>
        <v>4212</v>
      </c>
      <c r="K403" s="164"/>
    </row>
    <row r="404" spans="1:30" ht="15.75" x14ac:dyDescent="0.25">
      <c r="A404" s="113">
        <v>9</v>
      </c>
      <c r="B404" s="112" t="s">
        <v>112</v>
      </c>
      <c r="C404" s="112" t="s">
        <v>157</v>
      </c>
      <c r="D404" s="112">
        <v>2750</v>
      </c>
      <c r="E404" s="112">
        <f t="shared" si="90"/>
        <v>2770</v>
      </c>
      <c r="F404" s="112">
        <f t="shared" si="91"/>
        <v>2970</v>
      </c>
      <c r="G404" s="159">
        <f t="shared" si="94"/>
        <v>2830</v>
      </c>
      <c r="H404" s="159">
        <f t="shared" si="92"/>
        <v>566</v>
      </c>
      <c r="I404" s="159">
        <f t="shared" si="93"/>
        <v>3396</v>
      </c>
      <c r="K404" s="164"/>
    </row>
    <row r="405" spans="1:30" ht="15.75" x14ac:dyDescent="0.25">
      <c r="A405" s="113">
        <v>10</v>
      </c>
      <c r="B405" s="112" t="s">
        <v>11</v>
      </c>
      <c r="C405" s="112" t="s">
        <v>158</v>
      </c>
      <c r="D405" s="112">
        <v>2610</v>
      </c>
      <c r="E405" s="112">
        <f t="shared" si="90"/>
        <v>2630</v>
      </c>
      <c r="F405" s="112">
        <f t="shared" si="91"/>
        <v>2830</v>
      </c>
      <c r="G405" s="159">
        <f t="shared" si="94"/>
        <v>2690</v>
      </c>
      <c r="H405" s="159">
        <f t="shared" si="92"/>
        <v>538</v>
      </c>
      <c r="I405" s="159">
        <f t="shared" si="93"/>
        <v>3228</v>
      </c>
      <c r="K405" s="164"/>
    </row>
    <row r="406" spans="1:30" ht="15.75" x14ac:dyDescent="0.25">
      <c r="A406" s="113">
        <v>11</v>
      </c>
      <c r="B406" s="112" t="s">
        <v>6</v>
      </c>
      <c r="C406" s="112" t="s">
        <v>159</v>
      </c>
      <c r="D406" s="112">
        <v>2120</v>
      </c>
      <c r="E406" s="112">
        <f t="shared" si="90"/>
        <v>2140</v>
      </c>
      <c r="F406" s="112">
        <f t="shared" si="91"/>
        <v>2340</v>
      </c>
      <c r="G406" s="159">
        <f t="shared" si="94"/>
        <v>2200</v>
      </c>
      <c r="H406" s="159">
        <f t="shared" si="92"/>
        <v>440</v>
      </c>
      <c r="I406" s="159">
        <f t="shared" si="93"/>
        <v>2640</v>
      </c>
      <c r="K406" s="164"/>
    </row>
    <row r="407" spans="1:30" ht="15.75" x14ac:dyDescent="0.25">
      <c r="A407" s="113">
        <v>12</v>
      </c>
      <c r="B407" s="112" t="s">
        <v>141</v>
      </c>
      <c r="C407" s="112" t="s">
        <v>160</v>
      </c>
      <c r="D407" s="112">
        <v>1850</v>
      </c>
      <c r="E407" s="112">
        <f t="shared" si="90"/>
        <v>1870</v>
      </c>
      <c r="F407" s="112">
        <f t="shared" si="91"/>
        <v>2070</v>
      </c>
      <c r="G407" s="159">
        <f t="shared" si="94"/>
        <v>1930</v>
      </c>
      <c r="H407" s="159">
        <f t="shared" si="92"/>
        <v>386</v>
      </c>
      <c r="I407" s="159">
        <f t="shared" si="93"/>
        <v>2316</v>
      </c>
      <c r="K407" s="164"/>
    </row>
    <row r="408" spans="1:30" ht="15.75" x14ac:dyDescent="0.25">
      <c r="A408" s="113">
        <v>13</v>
      </c>
      <c r="B408" s="112" t="s">
        <v>20</v>
      </c>
      <c r="C408" s="112" t="s">
        <v>161</v>
      </c>
      <c r="D408" s="112">
        <v>1480</v>
      </c>
      <c r="E408" s="112">
        <f t="shared" si="90"/>
        <v>1500</v>
      </c>
      <c r="F408" s="112">
        <f t="shared" si="91"/>
        <v>1700</v>
      </c>
      <c r="G408" s="159">
        <f t="shared" si="94"/>
        <v>1560</v>
      </c>
      <c r="H408" s="159">
        <f t="shared" si="92"/>
        <v>312</v>
      </c>
      <c r="I408" s="159">
        <f t="shared" si="93"/>
        <v>1872</v>
      </c>
      <c r="K408" s="164"/>
    </row>
    <row r="409" spans="1:30" ht="15.75" x14ac:dyDescent="0.25">
      <c r="A409" s="113">
        <v>14</v>
      </c>
      <c r="B409" s="112" t="s">
        <v>30</v>
      </c>
      <c r="C409" s="112" t="s">
        <v>162</v>
      </c>
      <c r="D409" s="112">
        <v>1300</v>
      </c>
      <c r="E409" s="112">
        <f t="shared" si="90"/>
        <v>1320</v>
      </c>
      <c r="F409" s="112">
        <f t="shared" si="91"/>
        <v>1520</v>
      </c>
      <c r="G409" s="159">
        <f t="shared" si="94"/>
        <v>1380</v>
      </c>
      <c r="H409" s="159">
        <f t="shared" si="92"/>
        <v>276</v>
      </c>
      <c r="I409" s="159">
        <f t="shared" si="93"/>
        <v>1656</v>
      </c>
      <c r="K409" s="164"/>
    </row>
    <row r="410" spans="1:30" s="72" customFormat="1" ht="15.75" x14ac:dyDescent="0.25">
      <c r="A410" s="115">
        <v>15</v>
      </c>
      <c r="B410" s="116" t="s">
        <v>17</v>
      </c>
      <c r="C410" s="116" t="s">
        <v>163</v>
      </c>
      <c r="D410" s="116">
        <v>1270</v>
      </c>
      <c r="E410" s="116">
        <f t="shared" si="90"/>
        <v>1290</v>
      </c>
      <c r="F410" s="116">
        <f t="shared" si="91"/>
        <v>1490</v>
      </c>
      <c r="G410" s="165">
        <f t="shared" si="94"/>
        <v>1350</v>
      </c>
      <c r="H410" s="165">
        <f t="shared" si="92"/>
        <v>270</v>
      </c>
      <c r="I410" s="163">
        <f t="shared" si="93"/>
        <v>1620</v>
      </c>
      <c r="J410" s="160" t="s">
        <v>263</v>
      </c>
      <c r="K410" s="166"/>
      <c r="L410" s="160"/>
      <c r="M410" s="167"/>
      <c r="N410" s="167"/>
      <c r="O410" s="167"/>
      <c r="P410" s="160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8"/>
    </row>
    <row r="411" spans="1:30" s="68" customFormat="1" ht="15.75" x14ac:dyDescent="0.25">
      <c r="A411" s="110">
        <v>16</v>
      </c>
      <c r="B411" s="111" t="s">
        <v>142</v>
      </c>
      <c r="C411" s="111" t="s">
        <v>164</v>
      </c>
      <c r="D411" s="111">
        <v>1220</v>
      </c>
      <c r="E411" s="111">
        <f t="shared" si="90"/>
        <v>1240</v>
      </c>
      <c r="F411" s="111">
        <f t="shared" si="91"/>
        <v>1440</v>
      </c>
      <c r="G411" s="163">
        <f t="shared" si="94"/>
        <v>1300</v>
      </c>
      <c r="H411" s="163">
        <f t="shared" si="92"/>
        <v>260</v>
      </c>
      <c r="I411" s="163">
        <f t="shared" si="93"/>
        <v>1560</v>
      </c>
      <c r="J411" s="160"/>
      <c r="K411" s="166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  <c r="Z411" s="160"/>
      <c r="AA411" s="160"/>
      <c r="AB411" s="160"/>
      <c r="AC411" s="160"/>
      <c r="AD411" s="161"/>
    </row>
    <row r="412" spans="1:30" s="68" customFormat="1" ht="15.75" x14ac:dyDescent="0.25">
      <c r="A412" s="110">
        <v>17</v>
      </c>
      <c r="B412" s="111" t="s">
        <v>143</v>
      </c>
      <c r="C412" s="111" t="s">
        <v>165</v>
      </c>
      <c r="D412" s="111">
        <v>1130</v>
      </c>
      <c r="E412" s="111">
        <f t="shared" si="90"/>
        <v>1150</v>
      </c>
      <c r="F412" s="111">
        <f t="shared" si="91"/>
        <v>1350</v>
      </c>
      <c r="G412" s="163">
        <f t="shared" si="94"/>
        <v>1210</v>
      </c>
      <c r="H412" s="163">
        <f t="shared" si="92"/>
        <v>242</v>
      </c>
      <c r="I412" s="163">
        <f t="shared" si="93"/>
        <v>1452</v>
      </c>
      <c r="J412" s="160"/>
      <c r="K412" s="166"/>
      <c r="L412" s="160"/>
      <c r="M412" s="160"/>
      <c r="N412" s="160"/>
      <c r="O412" s="160"/>
      <c r="P412" s="160"/>
      <c r="Q412" s="160"/>
      <c r="R412" s="160"/>
      <c r="S412" s="160"/>
      <c r="T412" s="160"/>
      <c r="U412" s="160"/>
      <c r="V412" s="160"/>
      <c r="W412" s="160"/>
      <c r="X412" s="160"/>
      <c r="Y412" s="160"/>
      <c r="Z412" s="160"/>
      <c r="AA412" s="160"/>
      <c r="AB412" s="160"/>
      <c r="AC412" s="160"/>
      <c r="AD412" s="161"/>
    </row>
    <row r="416" spans="1:30" ht="18.95" customHeight="1" x14ac:dyDescent="0.25">
      <c r="A416" s="107" t="s">
        <v>262</v>
      </c>
      <c r="B416" s="107"/>
      <c r="C416" s="107"/>
      <c r="D416" s="107"/>
      <c r="E416" s="107"/>
      <c r="F416" s="107"/>
      <c r="G416" s="107"/>
      <c r="H416" s="107"/>
      <c r="I416" s="107"/>
      <c r="J416" s="156"/>
    </row>
    <row r="417" spans="1:30" ht="19.5" customHeight="1" x14ac:dyDescent="0.25">
      <c r="A417" s="108" t="s">
        <v>144</v>
      </c>
      <c r="B417" s="108"/>
      <c r="C417" s="108"/>
      <c r="D417" s="108"/>
      <c r="E417" s="108"/>
      <c r="F417" s="108"/>
      <c r="G417" s="108"/>
      <c r="H417" s="108"/>
      <c r="I417" s="108"/>
      <c r="J417" s="162"/>
    </row>
    <row r="418" spans="1:30" ht="34.5" customHeight="1" x14ac:dyDescent="0.25">
      <c r="A418" s="109" t="s">
        <v>129</v>
      </c>
      <c r="B418" s="111" t="s">
        <v>130</v>
      </c>
      <c r="C418" s="111" t="s">
        <v>77</v>
      </c>
      <c r="D418" s="111" t="s">
        <v>131</v>
      </c>
      <c r="E418" s="111" t="s">
        <v>147</v>
      </c>
      <c r="F418" s="111" t="s">
        <v>148</v>
      </c>
      <c r="G418" s="157" t="s">
        <v>149</v>
      </c>
      <c r="H418" s="157" t="s">
        <v>132</v>
      </c>
      <c r="I418" s="157" t="s">
        <v>145</v>
      </c>
      <c r="J418" s="158"/>
    </row>
    <row r="419" spans="1:30" ht="15.75" x14ac:dyDescent="0.25">
      <c r="A419" s="113">
        <v>1</v>
      </c>
      <c r="B419" s="112" t="s">
        <v>133</v>
      </c>
      <c r="C419" s="112" t="s">
        <v>146</v>
      </c>
      <c r="D419" s="112">
        <v>6110</v>
      </c>
      <c r="E419" s="112">
        <f>D419+20</f>
        <v>6130</v>
      </c>
      <c r="F419" s="112">
        <f>D419+220</f>
        <v>6330</v>
      </c>
      <c r="G419" s="159">
        <f t="shared" ref="G419:G435" si="95">E419+60</f>
        <v>6190</v>
      </c>
      <c r="H419" s="159">
        <f>G419*20/100</f>
        <v>1238</v>
      </c>
      <c r="I419" s="159">
        <f>G419+H419</f>
        <v>7428</v>
      </c>
      <c r="J419" s="160"/>
    </row>
    <row r="420" spans="1:30" ht="15.75" x14ac:dyDescent="0.25">
      <c r="A420" s="113">
        <v>2</v>
      </c>
      <c r="B420" s="112" t="s">
        <v>134</v>
      </c>
      <c r="C420" s="112" t="s">
        <v>166</v>
      </c>
      <c r="D420" s="112">
        <v>5900</v>
      </c>
      <c r="E420" s="112">
        <f t="shared" ref="E420:E435" si="96">D420+20</f>
        <v>5920</v>
      </c>
      <c r="F420" s="112">
        <f t="shared" ref="F420:F432" si="97">D420+220</f>
        <v>6120</v>
      </c>
      <c r="G420" s="159">
        <f t="shared" si="95"/>
        <v>5980</v>
      </c>
      <c r="H420" s="159">
        <f t="shared" ref="H420:H435" si="98">G420*20/100</f>
        <v>1196</v>
      </c>
      <c r="I420" s="159">
        <f t="shared" ref="I420:I435" si="99">G420+H420</f>
        <v>7176</v>
      </c>
      <c r="J420" s="160"/>
    </row>
    <row r="421" spans="1:30" ht="15.75" x14ac:dyDescent="0.25">
      <c r="A421" s="113">
        <v>3</v>
      </c>
      <c r="B421" s="112" t="s">
        <v>135</v>
      </c>
      <c r="C421" s="112" t="s">
        <v>167</v>
      </c>
      <c r="D421" s="112">
        <v>5810</v>
      </c>
      <c r="E421" s="112">
        <f t="shared" si="96"/>
        <v>5830</v>
      </c>
      <c r="F421" s="112">
        <f t="shared" si="97"/>
        <v>6030</v>
      </c>
      <c r="G421" s="159">
        <f t="shared" si="95"/>
        <v>5890</v>
      </c>
      <c r="H421" s="159">
        <f t="shared" si="98"/>
        <v>1178</v>
      </c>
      <c r="I421" s="159">
        <f t="shared" si="99"/>
        <v>7068</v>
      </c>
      <c r="J421" s="160"/>
    </row>
    <row r="422" spans="1:30" ht="15.75" x14ac:dyDescent="0.25">
      <c r="A422" s="113">
        <v>4</v>
      </c>
      <c r="B422" s="112" t="s">
        <v>136</v>
      </c>
      <c r="C422" s="112" t="s">
        <v>168</v>
      </c>
      <c r="D422" s="112">
        <v>5760</v>
      </c>
      <c r="E422" s="112">
        <f t="shared" si="96"/>
        <v>5780</v>
      </c>
      <c r="F422" s="112">
        <f t="shared" si="97"/>
        <v>5980</v>
      </c>
      <c r="G422" s="159">
        <f t="shared" si="95"/>
        <v>5840</v>
      </c>
      <c r="H422" s="159">
        <f t="shared" si="98"/>
        <v>1168</v>
      </c>
      <c r="I422" s="159">
        <f t="shared" si="99"/>
        <v>7008</v>
      </c>
      <c r="J422" s="160"/>
    </row>
    <row r="423" spans="1:30" s="68" customFormat="1" ht="15.75" x14ac:dyDescent="0.25">
      <c r="A423" s="113">
        <v>5</v>
      </c>
      <c r="B423" s="112" t="s">
        <v>137</v>
      </c>
      <c r="C423" s="112" t="s">
        <v>169</v>
      </c>
      <c r="D423" s="112">
        <v>5285</v>
      </c>
      <c r="E423" s="112">
        <f t="shared" si="96"/>
        <v>5305</v>
      </c>
      <c r="F423" s="112">
        <f t="shared" si="97"/>
        <v>5505</v>
      </c>
      <c r="G423" s="159">
        <f t="shared" si="95"/>
        <v>5365</v>
      </c>
      <c r="H423" s="159">
        <f t="shared" si="98"/>
        <v>1073</v>
      </c>
      <c r="I423" s="159">
        <f t="shared" si="99"/>
        <v>6438</v>
      </c>
      <c r="J423" s="160"/>
      <c r="K423" s="136"/>
      <c r="L423" s="160"/>
      <c r="M423" s="160"/>
      <c r="N423" s="160"/>
      <c r="O423" s="160"/>
      <c r="P423" s="160"/>
      <c r="Q423" s="160"/>
      <c r="R423" s="160"/>
      <c r="S423" s="160"/>
      <c r="T423" s="160"/>
      <c r="U423" s="160"/>
      <c r="V423" s="160"/>
      <c r="W423" s="160"/>
      <c r="X423" s="160"/>
      <c r="Y423" s="160"/>
      <c r="Z423" s="160"/>
      <c r="AA423" s="160"/>
      <c r="AB423" s="160"/>
      <c r="AC423" s="160"/>
      <c r="AD423" s="161"/>
    </row>
    <row r="424" spans="1:30" s="68" customFormat="1" ht="15.75" x14ac:dyDescent="0.25">
      <c r="A424" s="113">
        <v>6</v>
      </c>
      <c r="B424" s="112" t="s">
        <v>138</v>
      </c>
      <c r="C424" s="112" t="s">
        <v>170</v>
      </c>
      <c r="D424" s="112">
        <v>5130</v>
      </c>
      <c r="E424" s="112">
        <f t="shared" si="96"/>
        <v>5150</v>
      </c>
      <c r="F424" s="112">
        <f t="shared" si="97"/>
        <v>5350</v>
      </c>
      <c r="G424" s="159">
        <f t="shared" si="95"/>
        <v>5210</v>
      </c>
      <c r="H424" s="159">
        <f t="shared" si="98"/>
        <v>1042</v>
      </c>
      <c r="I424" s="159">
        <f t="shared" si="99"/>
        <v>6252</v>
      </c>
      <c r="J424" s="160"/>
      <c r="K424" s="136"/>
      <c r="L424" s="160"/>
      <c r="M424" s="160"/>
      <c r="N424" s="160"/>
      <c r="O424" s="160"/>
      <c r="P424" s="160"/>
      <c r="Q424" s="160"/>
      <c r="R424" s="160"/>
      <c r="S424" s="160"/>
      <c r="T424" s="160"/>
      <c r="U424" s="160"/>
      <c r="V424" s="160"/>
      <c r="W424" s="160"/>
      <c r="X424" s="160"/>
      <c r="Y424" s="160"/>
      <c r="Z424" s="160"/>
      <c r="AA424" s="160"/>
      <c r="AB424" s="160"/>
      <c r="AC424" s="160"/>
      <c r="AD424" s="161"/>
    </row>
    <row r="425" spans="1:30" s="68" customFormat="1" ht="15.75" x14ac:dyDescent="0.25">
      <c r="A425" s="113">
        <v>7</v>
      </c>
      <c r="B425" s="112" t="s">
        <v>139</v>
      </c>
      <c r="C425" s="112" t="s">
        <v>171</v>
      </c>
      <c r="D425" s="112">
        <v>4730</v>
      </c>
      <c r="E425" s="112">
        <f t="shared" si="96"/>
        <v>4750</v>
      </c>
      <c r="F425" s="112">
        <f t="shared" si="97"/>
        <v>4950</v>
      </c>
      <c r="G425" s="159">
        <f t="shared" si="95"/>
        <v>4810</v>
      </c>
      <c r="H425" s="159">
        <f t="shared" si="98"/>
        <v>962</v>
      </c>
      <c r="I425" s="159">
        <f t="shared" si="99"/>
        <v>5772</v>
      </c>
      <c r="J425" s="160"/>
      <c r="K425" s="136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  <c r="AA425" s="160"/>
      <c r="AB425" s="160"/>
      <c r="AC425" s="160"/>
      <c r="AD425" s="161"/>
    </row>
    <row r="426" spans="1:30" s="68" customFormat="1" ht="15.75" x14ac:dyDescent="0.25">
      <c r="A426" s="113">
        <v>8</v>
      </c>
      <c r="B426" s="112" t="s">
        <v>140</v>
      </c>
      <c r="C426" s="112" t="s">
        <v>172</v>
      </c>
      <c r="D426" s="112">
        <v>4180</v>
      </c>
      <c r="E426" s="112">
        <f t="shared" si="96"/>
        <v>4200</v>
      </c>
      <c r="F426" s="112">
        <f t="shared" si="97"/>
        <v>4400</v>
      </c>
      <c r="G426" s="159">
        <f t="shared" si="95"/>
        <v>4260</v>
      </c>
      <c r="H426" s="159">
        <f t="shared" si="98"/>
        <v>852</v>
      </c>
      <c r="I426" s="159">
        <f t="shared" si="99"/>
        <v>5112</v>
      </c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  <c r="AA426" s="160"/>
      <c r="AB426" s="160"/>
      <c r="AC426" s="160"/>
      <c r="AD426" s="161"/>
    </row>
    <row r="427" spans="1:30" ht="15.75" x14ac:dyDescent="0.25">
      <c r="A427" s="113">
        <v>9</v>
      </c>
      <c r="B427" s="112" t="s">
        <v>112</v>
      </c>
      <c r="C427" s="112" t="s">
        <v>173</v>
      </c>
      <c r="D427" s="112">
        <v>3820</v>
      </c>
      <c r="E427" s="112">
        <f t="shared" si="96"/>
        <v>3840</v>
      </c>
      <c r="F427" s="112">
        <f t="shared" si="97"/>
        <v>4040</v>
      </c>
      <c r="G427" s="159">
        <f t="shared" si="95"/>
        <v>3900</v>
      </c>
      <c r="H427" s="159">
        <f t="shared" si="98"/>
        <v>780</v>
      </c>
      <c r="I427" s="159">
        <f t="shared" si="99"/>
        <v>4680</v>
      </c>
      <c r="J427" s="160"/>
    </row>
    <row r="428" spans="1:30" ht="15.75" x14ac:dyDescent="0.25">
      <c r="A428" s="113">
        <v>10</v>
      </c>
      <c r="B428" s="112" t="s">
        <v>11</v>
      </c>
      <c r="C428" s="112" t="s">
        <v>174</v>
      </c>
      <c r="D428" s="112">
        <v>3680</v>
      </c>
      <c r="E428" s="112">
        <f t="shared" si="96"/>
        <v>3700</v>
      </c>
      <c r="F428" s="112">
        <f t="shared" si="97"/>
        <v>3900</v>
      </c>
      <c r="G428" s="159">
        <f t="shared" si="95"/>
        <v>3760</v>
      </c>
      <c r="H428" s="159">
        <f t="shared" si="98"/>
        <v>752</v>
      </c>
      <c r="I428" s="159">
        <f t="shared" si="99"/>
        <v>4512</v>
      </c>
      <c r="J428" s="160"/>
    </row>
    <row r="429" spans="1:30" ht="15.75" x14ac:dyDescent="0.25">
      <c r="A429" s="113">
        <v>11</v>
      </c>
      <c r="B429" s="112" t="s">
        <v>6</v>
      </c>
      <c r="C429" s="112" t="s">
        <v>175</v>
      </c>
      <c r="D429" s="112">
        <v>3140</v>
      </c>
      <c r="E429" s="112">
        <f t="shared" si="96"/>
        <v>3160</v>
      </c>
      <c r="F429" s="112">
        <f t="shared" si="97"/>
        <v>3360</v>
      </c>
      <c r="G429" s="159">
        <f t="shared" si="95"/>
        <v>3220</v>
      </c>
      <c r="H429" s="159">
        <f t="shared" si="98"/>
        <v>644</v>
      </c>
      <c r="I429" s="159">
        <f t="shared" si="99"/>
        <v>3864</v>
      </c>
      <c r="J429" s="160"/>
    </row>
    <row r="430" spans="1:30" ht="15.75" x14ac:dyDescent="0.25">
      <c r="A430" s="113">
        <v>12</v>
      </c>
      <c r="B430" s="112" t="s">
        <v>141</v>
      </c>
      <c r="C430" s="112" t="s">
        <v>176</v>
      </c>
      <c r="D430" s="112">
        <v>2780</v>
      </c>
      <c r="E430" s="112">
        <f t="shared" si="96"/>
        <v>2800</v>
      </c>
      <c r="F430" s="112">
        <f t="shared" si="97"/>
        <v>3000</v>
      </c>
      <c r="G430" s="159">
        <f t="shared" si="95"/>
        <v>2860</v>
      </c>
      <c r="H430" s="159">
        <f t="shared" si="98"/>
        <v>572</v>
      </c>
      <c r="I430" s="159">
        <f t="shared" si="99"/>
        <v>3432</v>
      </c>
      <c r="J430" s="160"/>
    </row>
    <row r="431" spans="1:30" ht="15.75" x14ac:dyDescent="0.25">
      <c r="A431" s="113">
        <v>13</v>
      </c>
      <c r="B431" s="112" t="s">
        <v>20</v>
      </c>
      <c r="C431" s="112" t="s">
        <v>177</v>
      </c>
      <c r="D431" s="112">
        <v>2360</v>
      </c>
      <c r="E431" s="112">
        <f t="shared" si="96"/>
        <v>2380</v>
      </c>
      <c r="F431" s="112">
        <f t="shared" si="97"/>
        <v>2580</v>
      </c>
      <c r="G431" s="159">
        <f t="shared" si="95"/>
        <v>2440</v>
      </c>
      <c r="H431" s="159">
        <f t="shared" si="98"/>
        <v>488</v>
      </c>
      <c r="I431" s="159">
        <f t="shared" si="99"/>
        <v>2928</v>
      </c>
      <c r="J431" s="160"/>
    </row>
    <row r="432" spans="1:30" ht="15.75" x14ac:dyDescent="0.25">
      <c r="A432" s="113">
        <v>14</v>
      </c>
      <c r="B432" s="112" t="s">
        <v>30</v>
      </c>
      <c r="C432" s="112" t="s">
        <v>93</v>
      </c>
      <c r="D432" s="112">
        <v>2220</v>
      </c>
      <c r="E432" s="112">
        <f t="shared" si="96"/>
        <v>2240</v>
      </c>
      <c r="F432" s="112">
        <f t="shared" si="97"/>
        <v>2440</v>
      </c>
      <c r="G432" s="159">
        <f t="shared" si="95"/>
        <v>2300</v>
      </c>
      <c r="H432" s="159">
        <f t="shared" si="98"/>
        <v>460</v>
      </c>
      <c r="I432" s="159">
        <f t="shared" si="99"/>
        <v>2760</v>
      </c>
      <c r="J432" s="160"/>
    </row>
    <row r="433" spans="1:10" ht="15.75" x14ac:dyDescent="0.25">
      <c r="A433" s="113">
        <v>15</v>
      </c>
      <c r="B433" s="112" t="s">
        <v>17</v>
      </c>
      <c r="C433" s="112" t="s">
        <v>178</v>
      </c>
      <c r="D433" s="112">
        <v>1620</v>
      </c>
      <c r="E433" s="112">
        <f t="shared" si="96"/>
        <v>1640</v>
      </c>
      <c r="F433" s="133">
        <f>D433+440</f>
        <v>2060</v>
      </c>
      <c r="G433" s="159">
        <f t="shared" si="95"/>
        <v>1700</v>
      </c>
      <c r="H433" s="159">
        <f t="shared" si="98"/>
        <v>340</v>
      </c>
      <c r="I433" s="159">
        <f t="shared" si="99"/>
        <v>2040</v>
      </c>
      <c r="J433" s="160"/>
    </row>
    <row r="434" spans="1:10" ht="15.75" x14ac:dyDescent="0.25">
      <c r="A434" s="113">
        <v>16</v>
      </c>
      <c r="B434" s="112" t="s">
        <v>142</v>
      </c>
      <c r="C434" s="112" t="s">
        <v>179</v>
      </c>
      <c r="D434" s="112">
        <v>1570</v>
      </c>
      <c r="E434" s="112">
        <f t="shared" si="96"/>
        <v>1590</v>
      </c>
      <c r="F434" s="112">
        <f t="shared" ref="F434:F435" si="100">D434+220</f>
        <v>1790</v>
      </c>
      <c r="G434" s="159">
        <f t="shared" si="95"/>
        <v>1650</v>
      </c>
      <c r="H434" s="159">
        <f t="shared" si="98"/>
        <v>330</v>
      </c>
      <c r="I434" s="159">
        <f t="shared" si="99"/>
        <v>1980</v>
      </c>
      <c r="J434" s="160"/>
    </row>
    <row r="435" spans="1:10" ht="15.75" x14ac:dyDescent="0.25">
      <c r="A435" s="113">
        <v>17</v>
      </c>
      <c r="B435" s="112" t="s">
        <v>143</v>
      </c>
      <c r="C435" s="112" t="s">
        <v>180</v>
      </c>
      <c r="D435" s="112">
        <v>1480</v>
      </c>
      <c r="E435" s="112">
        <f t="shared" si="96"/>
        <v>1500</v>
      </c>
      <c r="F435" s="112">
        <f t="shared" si="100"/>
        <v>1700</v>
      </c>
      <c r="G435" s="159">
        <f t="shared" si="95"/>
        <v>1560</v>
      </c>
      <c r="H435" s="159">
        <f t="shared" si="98"/>
        <v>312</v>
      </c>
      <c r="I435" s="159">
        <f t="shared" si="99"/>
        <v>1872</v>
      </c>
      <c r="J435" s="160"/>
    </row>
    <row r="440" spans="1:10" ht="20.25" customHeight="1" x14ac:dyDescent="0.25">
      <c r="A440" s="107" t="s">
        <v>264</v>
      </c>
      <c r="B440" s="107"/>
      <c r="C440" s="107"/>
      <c r="D440" s="107"/>
      <c r="E440" s="107"/>
      <c r="F440" s="107"/>
      <c r="G440" s="107"/>
      <c r="H440" s="107"/>
      <c r="I440" s="107"/>
      <c r="J440" s="156"/>
    </row>
    <row r="441" spans="1:10" ht="21" customHeight="1" x14ac:dyDescent="0.25">
      <c r="A441" s="108" t="s">
        <v>128</v>
      </c>
      <c r="B441" s="108"/>
      <c r="C441" s="108"/>
      <c r="D441" s="108"/>
      <c r="E441" s="108"/>
      <c r="F441" s="108"/>
      <c r="G441" s="108"/>
      <c r="H441" s="108"/>
      <c r="I441" s="108"/>
    </row>
    <row r="442" spans="1:10" ht="30" customHeight="1" x14ac:dyDescent="0.25">
      <c r="A442" s="109" t="s">
        <v>129</v>
      </c>
      <c r="B442" s="111" t="s">
        <v>130</v>
      </c>
      <c r="C442" s="111" t="s">
        <v>77</v>
      </c>
      <c r="D442" s="111" t="s">
        <v>131</v>
      </c>
      <c r="E442" s="111" t="s">
        <v>147</v>
      </c>
      <c r="F442" s="111" t="s">
        <v>148</v>
      </c>
      <c r="G442" s="157" t="s">
        <v>149</v>
      </c>
      <c r="H442" s="157" t="s">
        <v>132</v>
      </c>
      <c r="I442" s="157" t="s">
        <v>145</v>
      </c>
      <c r="J442" s="158"/>
    </row>
    <row r="443" spans="1:10" ht="15.75" x14ac:dyDescent="0.25">
      <c r="A443" s="113">
        <v>1</v>
      </c>
      <c r="B443" s="112" t="s">
        <v>133</v>
      </c>
      <c r="C443" s="112" t="s">
        <v>146</v>
      </c>
      <c r="D443" s="112">
        <v>5810</v>
      </c>
      <c r="E443" s="112">
        <f>D443+20</f>
        <v>5830</v>
      </c>
      <c r="F443" s="112">
        <f>D443+220</f>
        <v>6030</v>
      </c>
      <c r="G443" s="159">
        <f>D443+80</f>
        <v>5890</v>
      </c>
      <c r="H443" s="159">
        <f>G443*20/100</f>
        <v>1178</v>
      </c>
      <c r="I443" s="159">
        <f>G443+H443</f>
        <v>7068</v>
      </c>
      <c r="J443" s="160"/>
    </row>
    <row r="444" spans="1:10" ht="15.75" x14ac:dyDescent="0.25">
      <c r="A444" s="113">
        <v>2</v>
      </c>
      <c r="B444" s="112" t="s">
        <v>134</v>
      </c>
      <c r="C444" s="112" t="s">
        <v>166</v>
      </c>
      <c r="D444" s="112">
        <v>5600</v>
      </c>
      <c r="E444" s="112">
        <f t="shared" ref="E444:E459" si="101">D444+20</f>
        <v>5620</v>
      </c>
      <c r="F444" s="112">
        <f t="shared" ref="F444:F459" si="102">D444+220</f>
        <v>5820</v>
      </c>
      <c r="G444" s="159">
        <f>D444+80</f>
        <v>5680</v>
      </c>
      <c r="H444" s="159">
        <f t="shared" ref="H444:H459" si="103">G444*20/100</f>
        <v>1136</v>
      </c>
      <c r="I444" s="159">
        <f t="shared" ref="I444:I459" si="104">G444+H444</f>
        <v>6816</v>
      </c>
      <c r="J444" s="160"/>
    </row>
    <row r="445" spans="1:10" ht="15.75" x14ac:dyDescent="0.25">
      <c r="A445" s="113">
        <v>3</v>
      </c>
      <c r="B445" s="112" t="s">
        <v>135</v>
      </c>
      <c r="C445" s="112" t="s">
        <v>167</v>
      </c>
      <c r="D445" s="112">
        <v>5510</v>
      </c>
      <c r="E445" s="112">
        <f t="shared" si="101"/>
        <v>5530</v>
      </c>
      <c r="F445" s="112">
        <f t="shared" si="102"/>
        <v>5730</v>
      </c>
      <c r="G445" s="159">
        <f>D445+80</f>
        <v>5590</v>
      </c>
      <c r="H445" s="159">
        <f t="shared" si="103"/>
        <v>1118</v>
      </c>
      <c r="I445" s="159">
        <f t="shared" si="104"/>
        <v>6708</v>
      </c>
      <c r="J445" s="160"/>
    </row>
    <row r="446" spans="1:10" ht="15.75" x14ac:dyDescent="0.25">
      <c r="A446" s="113">
        <v>4</v>
      </c>
      <c r="B446" s="112" t="s">
        <v>136</v>
      </c>
      <c r="C446" s="112" t="s">
        <v>168</v>
      </c>
      <c r="D446" s="112">
        <v>5460</v>
      </c>
      <c r="E446" s="112">
        <f t="shared" si="101"/>
        <v>5480</v>
      </c>
      <c r="F446" s="112">
        <f t="shared" si="102"/>
        <v>5680</v>
      </c>
      <c r="G446" s="159">
        <f t="shared" ref="G446:G459" si="105">E446+60</f>
        <v>5540</v>
      </c>
      <c r="H446" s="159">
        <f t="shared" si="103"/>
        <v>1108</v>
      </c>
      <c r="I446" s="159">
        <f t="shared" si="104"/>
        <v>6648</v>
      </c>
      <c r="J446" s="160"/>
    </row>
    <row r="447" spans="1:10" ht="15.75" x14ac:dyDescent="0.25">
      <c r="A447" s="113">
        <v>5</v>
      </c>
      <c r="B447" s="112" t="s">
        <v>137</v>
      </c>
      <c r="C447" s="112" t="s">
        <v>169</v>
      </c>
      <c r="D447" s="112">
        <v>4985</v>
      </c>
      <c r="E447" s="112">
        <f t="shared" si="101"/>
        <v>5005</v>
      </c>
      <c r="F447" s="112">
        <f t="shared" si="102"/>
        <v>5205</v>
      </c>
      <c r="G447" s="159">
        <f t="shared" si="105"/>
        <v>5065</v>
      </c>
      <c r="H447" s="159">
        <f t="shared" si="103"/>
        <v>1013</v>
      </c>
      <c r="I447" s="159">
        <f t="shared" si="104"/>
        <v>6078</v>
      </c>
      <c r="J447" s="160"/>
    </row>
    <row r="448" spans="1:10" ht="15.75" x14ac:dyDescent="0.25">
      <c r="A448" s="113">
        <v>6</v>
      </c>
      <c r="B448" s="112" t="s">
        <v>138</v>
      </c>
      <c r="C448" s="112" t="s">
        <v>170</v>
      </c>
      <c r="D448" s="112">
        <v>4830</v>
      </c>
      <c r="E448" s="112">
        <f t="shared" si="101"/>
        <v>4850</v>
      </c>
      <c r="F448" s="112">
        <f t="shared" si="102"/>
        <v>5050</v>
      </c>
      <c r="G448" s="159">
        <f t="shared" si="105"/>
        <v>4910</v>
      </c>
      <c r="H448" s="159">
        <f t="shared" si="103"/>
        <v>982</v>
      </c>
      <c r="I448" s="159">
        <f t="shared" si="104"/>
        <v>5892</v>
      </c>
      <c r="J448" s="160"/>
    </row>
    <row r="449" spans="1:30" ht="15.75" x14ac:dyDescent="0.25">
      <c r="A449" s="113">
        <v>7</v>
      </c>
      <c r="B449" s="112" t="s">
        <v>139</v>
      </c>
      <c r="C449" s="112" t="s">
        <v>171</v>
      </c>
      <c r="D449" s="112">
        <v>4430</v>
      </c>
      <c r="E449" s="112">
        <f t="shared" si="101"/>
        <v>4450</v>
      </c>
      <c r="F449" s="112">
        <f t="shared" si="102"/>
        <v>4650</v>
      </c>
      <c r="G449" s="159">
        <f t="shared" si="105"/>
        <v>4510</v>
      </c>
      <c r="H449" s="159">
        <f t="shared" si="103"/>
        <v>902</v>
      </c>
      <c r="I449" s="159">
        <f t="shared" si="104"/>
        <v>5412</v>
      </c>
      <c r="J449" s="160"/>
    </row>
    <row r="450" spans="1:30" s="68" customFormat="1" ht="15.75" x14ac:dyDescent="0.25">
      <c r="A450" s="110">
        <v>8</v>
      </c>
      <c r="B450" s="111" t="s">
        <v>140</v>
      </c>
      <c r="C450" s="111" t="s">
        <v>172</v>
      </c>
      <c r="D450" s="111">
        <v>3430</v>
      </c>
      <c r="E450" s="111">
        <f t="shared" si="101"/>
        <v>3450</v>
      </c>
      <c r="F450" s="111">
        <f t="shared" si="102"/>
        <v>3650</v>
      </c>
      <c r="G450" s="163">
        <f t="shared" si="105"/>
        <v>3510</v>
      </c>
      <c r="H450" s="163">
        <f t="shared" si="103"/>
        <v>702</v>
      </c>
      <c r="I450" s="163">
        <f t="shared" si="104"/>
        <v>4212</v>
      </c>
      <c r="J450" s="160"/>
      <c r="K450" s="166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  <c r="Z450" s="160"/>
      <c r="AA450" s="160"/>
      <c r="AB450" s="160"/>
      <c r="AC450" s="160"/>
      <c r="AD450" s="161"/>
    </row>
    <row r="451" spans="1:30" s="68" customFormat="1" ht="15.75" x14ac:dyDescent="0.25">
      <c r="A451" s="110">
        <v>9</v>
      </c>
      <c r="B451" s="111" t="s">
        <v>112</v>
      </c>
      <c r="C451" s="111" t="s">
        <v>173</v>
      </c>
      <c r="D451" s="111">
        <v>2750</v>
      </c>
      <c r="E451" s="111">
        <f t="shared" si="101"/>
        <v>2770</v>
      </c>
      <c r="F451" s="111">
        <f t="shared" si="102"/>
        <v>2970</v>
      </c>
      <c r="G451" s="163">
        <f t="shared" si="105"/>
        <v>2830</v>
      </c>
      <c r="H451" s="163">
        <f t="shared" si="103"/>
        <v>566</v>
      </c>
      <c r="I451" s="163">
        <f t="shared" si="104"/>
        <v>3396</v>
      </c>
      <c r="J451" s="160"/>
      <c r="K451" s="166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  <c r="Z451" s="160"/>
      <c r="AA451" s="160"/>
      <c r="AB451" s="160"/>
      <c r="AC451" s="160"/>
      <c r="AD451" s="161"/>
    </row>
    <row r="452" spans="1:30" s="72" customFormat="1" ht="15.75" x14ac:dyDescent="0.25">
      <c r="A452" s="115">
        <v>10</v>
      </c>
      <c r="B452" s="116" t="s">
        <v>11</v>
      </c>
      <c r="C452" s="116" t="s">
        <v>174</v>
      </c>
      <c r="D452" s="116">
        <v>2610</v>
      </c>
      <c r="E452" s="116">
        <f t="shared" si="101"/>
        <v>2630</v>
      </c>
      <c r="F452" s="116">
        <f t="shared" si="102"/>
        <v>2830</v>
      </c>
      <c r="G452" s="165">
        <f t="shared" si="105"/>
        <v>2690</v>
      </c>
      <c r="H452" s="165">
        <f t="shared" si="103"/>
        <v>538</v>
      </c>
      <c r="I452" s="163">
        <f t="shared" si="104"/>
        <v>3228</v>
      </c>
      <c r="J452" s="160"/>
      <c r="K452" s="166"/>
      <c r="L452" s="160"/>
      <c r="M452" s="167"/>
      <c r="N452" s="167"/>
      <c r="O452" s="167"/>
      <c r="P452" s="160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8"/>
    </row>
    <row r="453" spans="1:30" s="72" customFormat="1" ht="15.75" x14ac:dyDescent="0.25">
      <c r="A453" s="115">
        <v>11</v>
      </c>
      <c r="B453" s="116" t="s">
        <v>6</v>
      </c>
      <c r="C453" s="116" t="s">
        <v>175</v>
      </c>
      <c r="D453" s="116">
        <v>2120</v>
      </c>
      <c r="E453" s="116">
        <f t="shared" si="101"/>
        <v>2140</v>
      </c>
      <c r="F453" s="116">
        <f t="shared" si="102"/>
        <v>2340</v>
      </c>
      <c r="G453" s="165">
        <f t="shared" si="105"/>
        <v>2200</v>
      </c>
      <c r="H453" s="165">
        <f t="shared" si="103"/>
        <v>440</v>
      </c>
      <c r="I453" s="163">
        <f t="shared" si="104"/>
        <v>2640</v>
      </c>
      <c r="J453" s="160" t="s">
        <v>265</v>
      </c>
      <c r="K453" s="166"/>
      <c r="L453" s="160"/>
      <c r="M453" s="167"/>
      <c r="N453" s="167"/>
      <c r="O453" s="167"/>
      <c r="P453" s="160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8"/>
    </row>
    <row r="454" spans="1:30" s="68" customFormat="1" ht="15.75" x14ac:dyDescent="0.25">
      <c r="A454" s="110">
        <v>12</v>
      </c>
      <c r="B454" s="111" t="s">
        <v>141</v>
      </c>
      <c r="C454" s="111" t="s">
        <v>176</v>
      </c>
      <c r="D454" s="111">
        <v>1850</v>
      </c>
      <c r="E454" s="111">
        <f t="shared" si="101"/>
        <v>1870</v>
      </c>
      <c r="F454" s="111">
        <f t="shared" si="102"/>
        <v>2070</v>
      </c>
      <c r="G454" s="163">
        <f t="shared" si="105"/>
        <v>1930</v>
      </c>
      <c r="H454" s="163">
        <f t="shared" si="103"/>
        <v>386</v>
      </c>
      <c r="I454" s="163">
        <f t="shared" si="104"/>
        <v>2316</v>
      </c>
      <c r="J454" s="160"/>
      <c r="K454" s="166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  <c r="AA454" s="160"/>
      <c r="AB454" s="160"/>
      <c r="AC454" s="160"/>
      <c r="AD454" s="161"/>
    </row>
    <row r="455" spans="1:30" s="68" customFormat="1" ht="15.75" x14ac:dyDescent="0.25">
      <c r="A455" s="110">
        <v>13</v>
      </c>
      <c r="B455" s="111" t="s">
        <v>20</v>
      </c>
      <c r="C455" s="111" t="s">
        <v>177</v>
      </c>
      <c r="D455" s="111">
        <v>1480</v>
      </c>
      <c r="E455" s="111">
        <f t="shared" si="101"/>
        <v>1500</v>
      </c>
      <c r="F455" s="111">
        <f t="shared" si="102"/>
        <v>1700</v>
      </c>
      <c r="G455" s="163">
        <f t="shared" si="105"/>
        <v>1560</v>
      </c>
      <c r="H455" s="163">
        <f t="shared" si="103"/>
        <v>312</v>
      </c>
      <c r="I455" s="163">
        <f t="shared" si="104"/>
        <v>1872</v>
      </c>
      <c r="J455" s="160"/>
      <c r="K455" s="166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  <c r="AA455" s="160"/>
      <c r="AB455" s="160"/>
      <c r="AC455" s="160"/>
      <c r="AD455" s="161"/>
    </row>
    <row r="456" spans="1:30" s="68" customFormat="1" ht="15.75" x14ac:dyDescent="0.25">
      <c r="A456" s="110">
        <v>14</v>
      </c>
      <c r="B456" s="111" t="s">
        <v>30</v>
      </c>
      <c r="C456" s="111" t="s">
        <v>93</v>
      </c>
      <c r="D456" s="111">
        <v>1300</v>
      </c>
      <c r="E456" s="111">
        <f t="shared" si="101"/>
        <v>1320</v>
      </c>
      <c r="F456" s="111">
        <f t="shared" si="102"/>
        <v>1520</v>
      </c>
      <c r="G456" s="163">
        <f t="shared" si="105"/>
        <v>1380</v>
      </c>
      <c r="H456" s="163">
        <f t="shared" si="103"/>
        <v>276</v>
      </c>
      <c r="I456" s="163">
        <f t="shared" si="104"/>
        <v>1656</v>
      </c>
      <c r="J456" s="160"/>
      <c r="K456" s="166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  <c r="AA456" s="160"/>
      <c r="AB456" s="160"/>
      <c r="AC456" s="160"/>
      <c r="AD456" s="161"/>
    </row>
    <row r="457" spans="1:30" s="68" customFormat="1" ht="15.75" x14ac:dyDescent="0.25">
      <c r="A457" s="110">
        <v>15</v>
      </c>
      <c r="B457" s="111" t="s">
        <v>17</v>
      </c>
      <c r="C457" s="111" t="s">
        <v>178</v>
      </c>
      <c r="D457" s="111">
        <v>1170</v>
      </c>
      <c r="E457" s="111">
        <f t="shared" si="101"/>
        <v>1190</v>
      </c>
      <c r="F457" s="111">
        <f t="shared" si="102"/>
        <v>1390</v>
      </c>
      <c r="G457" s="163">
        <f t="shared" si="105"/>
        <v>1250</v>
      </c>
      <c r="H457" s="163">
        <f t="shared" si="103"/>
        <v>250</v>
      </c>
      <c r="I457" s="163">
        <f t="shared" si="104"/>
        <v>1500</v>
      </c>
      <c r="J457" s="160"/>
      <c r="K457" s="166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  <c r="AA457" s="160"/>
      <c r="AB457" s="160"/>
      <c r="AC457" s="160"/>
      <c r="AD457" s="161"/>
    </row>
    <row r="458" spans="1:30" s="68" customFormat="1" ht="15.75" x14ac:dyDescent="0.25">
      <c r="A458" s="110">
        <v>16</v>
      </c>
      <c r="B458" s="111" t="s">
        <v>142</v>
      </c>
      <c r="C458" s="111" t="s">
        <v>179</v>
      </c>
      <c r="D458" s="111">
        <v>1120</v>
      </c>
      <c r="E458" s="111">
        <f t="shared" si="101"/>
        <v>1140</v>
      </c>
      <c r="F458" s="111">
        <f t="shared" si="102"/>
        <v>1340</v>
      </c>
      <c r="G458" s="163">
        <f t="shared" si="105"/>
        <v>1200</v>
      </c>
      <c r="H458" s="163">
        <f t="shared" si="103"/>
        <v>240</v>
      </c>
      <c r="I458" s="163">
        <f t="shared" si="104"/>
        <v>1440</v>
      </c>
      <c r="J458" s="160"/>
      <c r="K458" s="166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  <c r="AA458" s="160"/>
      <c r="AB458" s="160"/>
      <c r="AC458" s="160"/>
      <c r="AD458" s="161"/>
    </row>
    <row r="459" spans="1:30" s="68" customFormat="1" ht="15.75" x14ac:dyDescent="0.25">
      <c r="A459" s="110">
        <v>17</v>
      </c>
      <c r="B459" s="111" t="s">
        <v>143</v>
      </c>
      <c r="C459" s="111" t="s">
        <v>180</v>
      </c>
      <c r="D459" s="111">
        <v>1030</v>
      </c>
      <c r="E459" s="111">
        <f t="shared" si="101"/>
        <v>1050</v>
      </c>
      <c r="F459" s="111">
        <f t="shared" si="102"/>
        <v>1250</v>
      </c>
      <c r="G459" s="163">
        <f t="shared" si="105"/>
        <v>1110</v>
      </c>
      <c r="H459" s="163">
        <f t="shared" si="103"/>
        <v>222</v>
      </c>
      <c r="I459" s="163">
        <f t="shared" si="104"/>
        <v>1332</v>
      </c>
      <c r="J459" s="160"/>
      <c r="K459" s="166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  <c r="AA459" s="160"/>
      <c r="AB459" s="160"/>
      <c r="AC459" s="160"/>
      <c r="AD459" s="161"/>
    </row>
    <row r="463" spans="1:30" ht="18.95" customHeight="1" x14ac:dyDescent="0.25">
      <c r="A463" s="107" t="s">
        <v>266</v>
      </c>
      <c r="B463" s="107"/>
      <c r="C463" s="107"/>
      <c r="D463" s="107"/>
      <c r="E463" s="107"/>
      <c r="F463" s="107"/>
      <c r="G463" s="107"/>
      <c r="H463" s="107"/>
      <c r="I463" s="107"/>
      <c r="J463" s="156"/>
    </row>
    <row r="464" spans="1:30" ht="19.5" customHeight="1" x14ac:dyDescent="0.25">
      <c r="A464" s="108" t="s">
        <v>144</v>
      </c>
      <c r="B464" s="108"/>
      <c r="C464" s="108"/>
      <c r="D464" s="108"/>
      <c r="E464" s="108"/>
      <c r="F464" s="108"/>
      <c r="G464" s="108"/>
      <c r="H464" s="108"/>
      <c r="I464" s="108"/>
      <c r="J464" s="162"/>
    </row>
    <row r="465" spans="1:30" ht="34.5" customHeight="1" x14ac:dyDescent="0.25">
      <c r="A465" s="109" t="s">
        <v>129</v>
      </c>
      <c r="B465" s="111" t="s">
        <v>130</v>
      </c>
      <c r="C465" s="111" t="s">
        <v>77</v>
      </c>
      <c r="D465" s="111" t="s">
        <v>131</v>
      </c>
      <c r="E465" s="111" t="s">
        <v>147</v>
      </c>
      <c r="F465" s="111" t="s">
        <v>148</v>
      </c>
      <c r="G465" s="157" t="s">
        <v>149</v>
      </c>
      <c r="H465" s="157" t="s">
        <v>132</v>
      </c>
      <c r="I465" s="157" t="s">
        <v>145</v>
      </c>
      <c r="J465" s="158"/>
    </row>
    <row r="466" spans="1:30" ht="15.75" x14ac:dyDescent="0.25">
      <c r="A466" s="113">
        <v>1</v>
      </c>
      <c r="B466" s="112" t="s">
        <v>133</v>
      </c>
      <c r="C466" s="112" t="s">
        <v>146</v>
      </c>
      <c r="D466" s="112">
        <v>5810</v>
      </c>
      <c r="E466" s="112">
        <f>D466+20</f>
        <v>5830</v>
      </c>
      <c r="F466" s="112">
        <f>D466+220</f>
        <v>6030</v>
      </c>
      <c r="G466" s="159">
        <f t="shared" ref="G466:G482" si="106">E466+60</f>
        <v>5890</v>
      </c>
      <c r="H466" s="159">
        <f>G466*20/100</f>
        <v>1178</v>
      </c>
      <c r="I466" s="159">
        <f>G466+H466</f>
        <v>7068</v>
      </c>
      <c r="J466" s="160"/>
    </row>
    <row r="467" spans="1:30" ht="15.75" x14ac:dyDescent="0.25">
      <c r="A467" s="113">
        <v>2</v>
      </c>
      <c r="B467" s="112" t="s">
        <v>134</v>
      </c>
      <c r="C467" s="112" t="s">
        <v>166</v>
      </c>
      <c r="D467" s="112">
        <v>5600</v>
      </c>
      <c r="E467" s="112">
        <f t="shared" ref="E467:E482" si="107">D467+20</f>
        <v>5620</v>
      </c>
      <c r="F467" s="112">
        <f t="shared" ref="F467:F479" si="108">D467+220</f>
        <v>5820</v>
      </c>
      <c r="G467" s="159">
        <f t="shared" si="106"/>
        <v>5680</v>
      </c>
      <c r="H467" s="159">
        <f t="shared" ref="H467:H482" si="109">G467*20/100</f>
        <v>1136</v>
      </c>
      <c r="I467" s="159">
        <f t="shared" ref="I467:I482" si="110">G467+H467</f>
        <v>6816</v>
      </c>
      <c r="J467" s="160"/>
    </row>
    <row r="468" spans="1:30" ht="15.75" x14ac:dyDescent="0.25">
      <c r="A468" s="113">
        <v>3</v>
      </c>
      <c r="B468" s="112" t="s">
        <v>135</v>
      </c>
      <c r="C468" s="112" t="s">
        <v>167</v>
      </c>
      <c r="D468" s="112">
        <v>5510</v>
      </c>
      <c r="E468" s="112">
        <f t="shared" si="107"/>
        <v>5530</v>
      </c>
      <c r="F468" s="112">
        <f t="shared" si="108"/>
        <v>5730</v>
      </c>
      <c r="G468" s="159">
        <f t="shared" si="106"/>
        <v>5590</v>
      </c>
      <c r="H468" s="159">
        <f t="shared" si="109"/>
        <v>1118</v>
      </c>
      <c r="I468" s="159">
        <f t="shared" si="110"/>
        <v>6708</v>
      </c>
      <c r="J468" s="160"/>
    </row>
    <row r="469" spans="1:30" ht="15.75" x14ac:dyDescent="0.25">
      <c r="A469" s="113">
        <v>4</v>
      </c>
      <c r="B469" s="112" t="s">
        <v>136</v>
      </c>
      <c r="C469" s="112" t="s">
        <v>168</v>
      </c>
      <c r="D469" s="112">
        <v>5460</v>
      </c>
      <c r="E469" s="112">
        <f t="shared" si="107"/>
        <v>5480</v>
      </c>
      <c r="F469" s="112">
        <f t="shared" si="108"/>
        <v>5680</v>
      </c>
      <c r="G469" s="159">
        <f t="shared" si="106"/>
        <v>5540</v>
      </c>
      <c r="H469" s="159">
        <f t="shared" si="109"/>
        <v>1108</v>
      </c>
      <c r="I469" s="159">
        <f t="shared" si="110"/>
        <v>6648</v>
      </c>
      <c r="J469" s="160"/>
    </row>
    <row r="470" spans="1:30" s="68" customFormat="1" ht="15.75" x14ac:dyDescent="0.25">
      <c r="A470" s="113">
        <v>5</v>
      </c>
      <c r="B470" s="112" t="s">
        <v>137</v>
      </c>
      <c r="C470" s="112" t="s">
        <v>169</v>
      </c>
      <c r="D470" s="112">
        <v>4985</v>
      </c>
      <c r="E470" s="112">
        <f t="shared" si="107"/>
        <v>5005</v>
      </c>
      <c r="F470" s="112">
        <f t="shared" si="108"/>
        <v>5205</v>
      </c>
      <c r="G470" s="159">
        <f t="shared" si="106"/>
        <v>5065</v>
      </c>
      <c r="H470" s="159">
        <f t="shared" si="109"/>
        <v>1013</v>
      </c>
      <c r="I470" s="159">
        <f t="shared" si="110"/>
        <v>6078</v>
      </c>
      <c r="J470" s="160"/>
      <c r="K470" s="136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  <c r="AA470" s="160"/>
      <c r="AB470" s="160"/>
      <c r="AC470" s="160"/>
      <c r="AD470" s="161"/>
    </row>
    <row r="471" spans="1:30" s="68" customFormat="1" ht="15.75" x14ac:dyDescent="0.25">
      <c r="A471" s="113">
        <v>6</v>
      </c>
      <c r="B471" s="112" t="s">
        <v>138</v>
      </c>
      <c r="C471" s="112" t="s">
        <v>170</v>
      </c>
      <c r="D471" s="112">
        <v>4830</v>
      </c>
      <c r="E471" s="112">
        <f t="shared" si="107"/>
        <v>4850</v>
      </c>
      <c r="F471" s="112">
        <f t="shared" si="108"/>
        <v>5050</v>
      </c>
      <c r="G471" s="159">
        <f t="shared" si="106"/>
        <v>4910</v>
      </c>
      <c r="H471" s="159">
        <f t="shared" si="109"/>
        <v>982</v>
      </c>
      <c r="I471" s="159">
        <f t="shared" si="110"/>
        <v>5892</v>
      </c>
      <c r="J471" s="160"/>
      <c r="K471" s="136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  <c r="AA471" s="160"/>
      <c r="AB471" s="160"/>
      <c r="AC471" s="160"/>
      <c r="AD471" s="161"/>
    </row>
    <row r="472" spans="1:30" s="68" customFormat="1" ht="15.75" x14ac:dyDescent="0.25">
      <c r="A472" s="113">
        <v>7</v>
      </c>
      <c r="B472" s="112" t="s">
        <v>139</v>
      </c>
      <c r="C472" s="112" t="s">
        <v>171</v>
      </c>
      <c r="D472" s="112">
        <v>4430</v>
      </c>
      <c r="E472" s="112">
        <f t="shared" si="107"/>
        <v>4450</v>
      </c>
      <c r="F472" s="112">
        <f t="shared" si="108"/>
        <v>4650</v>
      </c>
      <c r="G472" s="159">
        <f t="shared" si="106"/>
        <v>4510</v>
      </c>
      <c r="H472" s="159">
        <f t="shared" si="109"/>
        <v>902</v>
      </c>
      <c r="I472" s="159">
        <f t="shared" si="110"/>
        <v>5412</v>
      </c>
      <c r="J472" s="160"/>
      <c r="K472" s="136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  <c r="AA472" s="160"/>
      <c r="AB472" s="160"/>
      <c r="AC472" s="160"/>
      <c r="AD472" s="161"/>
    </row>
    <row r="473" spans="1:30" s="68" customFormat="1" ht="15.75" x14ac:dyDescent="0.25">
      <c r="A473" s="113">
        <v>8</v>
      </c>
      <c r="B473" s="112" t="s">
        <v>140</v>
      </c>
      <c r="C473" s="112" t="s">
        <v>172</v>
      </c>
      <c r="D473" s="112">
        <v>3880</v>
      </c>
      <c r="E473" s="112">
        <f t="shared" si="107"/>
        <v>3900</v>
      </c>
      <c r="F473" s="112">
        <f t="shared" si="108"/>
        <v>4100</v>
      </c>
      <c r="G473" s="159">
        <f t="shared" si="106"/>
        <v>3960</v>
      </c>
      <c r="H473" s="159">
        <f t="shared" si="109"/>
        <v>792</v>
      </c>
      <c r="I473" s="159">
        <f t="shared" si="110"/>
        <v>4752</v>
      </c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  <c r="AA473" s="160"/>
      <c r="AB473" s="160"/>
      <c r="AC473" s="160"/>
      <c r="AD473" s="161"/>
    </row>
    <row r="474" spans="1:30" ht="15.75" x14ac:dyDescent="0.25">
      <c r="A474" s="113">
        <v>9</v>
      </c>
      <c r="B474" s="112" t="s">
        <v>112</v>
      </c>
      <c r="C474" s="112" t="s">
        <v>173</v>
      </c>
      <c r="D474" s="112">
        <v>3620</v>
      </c>
      <c r="E474" s="112">
        <f t="shared" si="107"/>
        <v>3640</v>
      </c>
      <c r="F474" s="112">
        <f t="shared" si="108"/>
        <v>3840</v>
      </c>
      <c r="G474" s="159">
        <f t="shared" si="106"/>
        <v>3700</v>
      </c>
      <c r="H474" s="159">
        <f t="shared" si="109"/>
        <v>740</v>
      </c>
      <c r="I474" s="159">
        <f t="shared" si="110"/>
        <v>4440</v>
      </c>
      <c r="J474" s="160"/>
    </row>
    <row r="475" spans="1:30" ht="15.75" x14ac:dyDescent="0.25">
      <c r="A475" s="113">
        <v>10</v>
      </c>
      <c r="B475" s="112" t="s">
        <v>11</v>
      </c>
      <c r="C475" s="112" t="s">
        <v>174</v>
      </c>
      <c r="D475" s="112">
        <v>3480</v>
      </c>
      <c r="E475" s="112">
        <f t="shared" si="107"/>
        <v>3500</v>
      </c>
      <c r="F475" s="112">
        <f t="shared" si="108"/>
        <v>3700</v>
      </c>
      <c r="G475" s="159">
        <f t="shared" si="106"/>
        <v>3560</v>
      </c>
      <c r="H475" s="159">
        <f t="shared" si="109"/>
        <v>712</v>
      </c>
      <c r="I475" s="159">
        <f t="shared" si="110"/>
        <v>4272</v>
      </c>
      <c r="J475" s="160"/>
    </row>
    <row r="476" spans="1:30" ht="15.75" x14ac:dyDescent="0.25">
      <c r="A476" s="113">
        <v>11</v>
      </c>
      <c r="B476" s="112" t="s">
        <v>6</v>
      </c>
      <c r="C476" s="112" t="s">
        <v>175</v>
      </c>
      <c r="D476" s="112">
        <v>2940</v>
      </c>
      <c r="E476" s="112">
        <f t="shared" si="107"/>
        <v>2960</v>
      </c>
      <c r="F476" s="112">
        <f t="shared" si="108"/>
        <v>3160</v>
      </c>
      <c r="G476" s="159">
        <f t="shared" si="106"/>
        <v>3020</v>
      </c>
      <c r="H476" s="159">
        <f t="shared" si="109"/>
        <v>604</v>
      </c>
      <c r="I476" s="159">
        <f t="shared" si="110"/>
        <v>3624</v>
      </c>
      <c r="J476" s="160"/>
    </row>
    <row r="477" spans="1:30" ht="15.75" x14ac:dyDescent="0.25">
      <c r="A477" s="113">
        <v>12</v>
      </c>
      <c r="B477" s="112" t="s">
        <v>141</v>
      </c>
      <c r="C477" s="112" t="s">
        <v>176</v>
      </c>
      <c r="D477" s="112">
        <v>2580</v>
      </c>
      <c r="E477" s="112">
        <f t="shared" si="107"/>
        <v>2600</v>
      </c>
      <c r="F477" s="112">
        <f t="shared" si="108"/>
        <v>2800</v>
      </c>
      <c r="G477" s="159">
        <f t="shared" si="106"/>
        <v>2660</v>
      </c>
      <c r="H477" s="159">
        <f t="shared" si="109"/>
        <v>532</v>
      </c>
      <c r="I477" s="159">
        <f t="shared" si="110"/>
        <v>3192</v>
      </c>
      <c r="J477" s="160"/>
    </row>
    <row r="478" spans="1:30" ht="15.75" x14ac:dyDescent="0.25">
      <c r="A478" s="113">
        <v>13</v>
      </c>
      <c r="B478" s="112" t="s">
        <v>20</v>
      </c>
      <c r="C478" s="112" t="s">
        <v>177</v>
      </c>
      <c r="D478" s="112">
        <v>2160</v>
      </c>
      <c r="E478" s="112">
        <f t="shared" si="107"/>
        <v>2180</v>
      </c>
      <c r="F478" s="112">
        <f t="shared" si="108"/>
        <v>2380</v>
      </c>
      <c r="G478" s="159">
        <f t="shared" si="106"/>
        <v>2240</v>
      </c>
      <c r="H478" s="159">
        <f t="shared" si="109"/>
        <v>448</v>
      </c>
      <c r="I478" s="159">
        <f t="shared" si="110"/>
        <v>2688</v>
      </c>
      <c r="J478" s="160"/>
    </row>
    <row r="479" spans="1:30" ht="15.75" x14ac:dyDescent="0.25">
      <c r="A479" s="113">
        <v>14</v>
      </c>
      <c r="B479" s="112" t="s">
        <v>30</v>
      </c>
      <c r="C479" s="112" t="s">
        <v>93</v>
      </c>
      <c r="D479" s="112">
        <v>2020</v>
      </c>
      <c r="E479" s="112">
        <f t="shared" si="107"/>
        <v>2040</v>
      </c>
      <c r="F479" s="112">
        <f t="shared" si="108"/>
        <v>2240</v>
      </c>
      <c r="G479" s="159">
        <f t="shared" si="106"/>
        <v>2100</v>
      </c>
      <c r="H479" s="159">
        <f t="shared" si="109"/>
        <v>420</v>
      </c>
      <c r="I479" s="159">
        <f t="shared" si="110"/>
        <v>2520</v>
      </c>
      <c r="J479" s="160"/>
    </row>
    <row r="480" spans="1:30" ht="15.75" x14ac:dyDescent="0.25">
      <c r="A480" s="113">
        <v>15</v>
      </c>
      <c r="B480" s="112" t="s">
        <v>17</v>
      </c>
      <c r="C480" s="112" t="s">
        <v>178</v>
      </c>
      <c r="D480" s="112">
        <v>1420</v>
      </c>
      <c r="E480" s="112">
        <f t="shared" si="107"/>
        <v>1440</v>
      </c>
      <c r="F480" s="133">
        <f>D480+440</f>
        <v>1860</v>
      </c>
      <c r="G480" s="159">
        <f t="shared" si="106"/>
        <v>1500</v>
      </c>
      <c r="H480" s="159">
        <f t="shared" si="109"/>
        <v>300</v>
      </c>
      <c r="I480" s="159">
        <f t="shared" si="110"/>
        <v>1800</v>
      </c>
      <c r="J480" s="160"/>
    </row>
    <row r="481" spans="1:10" ht="15.75" x14ac:dyDescent="0.25">
      <c r="A481" s="113">
        <v>16</v>
      </c>
      <c r="B481" s="112" t="s">
        <v>142</v>
      </c>
      <c r="C481" s="112" t="s">
        <v>179</v>
      </c>
      <c r="D481" s="112">
        <v>1370</v>
      </c>
      <c r="E481" s="112">
        <f t="shared" si="107"/>
        <v>1390</v>
      </c>
      <c r="F481" s="112">
        <f t="shared" ref="F481:F482" si="111">D481+220</f>
        <v>1590</v>
      </c>
      <c r="G481" s="159">
        <f t="shared" si="106"/>
        <v>1450</v>
      </c>
      <c r="H481" s="159">
        <f t="shared" si="109"/>
        <v>290</v>
      </c>
      <c r="I481" s="159">
        <f t="shared" si="110"/>
        <v>1740</v>
      </c>
      <c r="J481" s="160"/>
    </row>
    <row r="482" spans="1:10" ht="15.75" x14ac:dyDescent="0.25">
      <c r="A482" s="113">
        <v>17</v>
      </c>
      <c r="B482" s="112" t="s">
        <v>143</v>
      </c>
      <c r="C482" s="112" t="s">
        <v>180</v>
      </c>
      <c r="D482" s="112">
        <v>1280</v>
      </c>
      <c r="E482" s="112">
        <f t="shared" si="107"/>
        <v>1300</v>
      </c>
      <c r="F482" s="112">
        <f t="shared" si="111"/>
        <v>1500</v>
      </c>
      <c r="G482" s="159">
        <f t="shared" si="106"/>
        <v>1360</v>
      </c>
      <c r="H482" s="159">
        <f t="shared" si="109"/>
        <v>272</v>
      </c>
      <c r="I482" s="159">
        <f t="shared" si="110"/>
        <v>1632</v>
      </c>
      <c r="J482" s="160"/>
    </row>
    <row r="488" spans="1:10" ht="20.25" customHeight="1" x14ac:dyDescent="0.25">
      <c r="A488" s="107" t="s">
        <v>266</v>
      </c>
      <c r="B488" s="107"/>
      <c r="C488" s="107"/>
      <c r="D488" s="107"/>
      <c r="E488" s="107"/>
      <c r="F488" s="107"/>
      <c r="G488" s="107"/>
      <c r="H488" s="107"/>
      <c r="I488" s="107"/>
      <c r="J488" s="156"/>
    </row>
    <row r="489" spans="1:10" ht="21" customHeight="1" x14ac:dyDescent="0.25">
      <c r="A489" s="108" t="s">
        <v>128</v>
      </c>
      <c r="B489" s="108"/>
      <c r="C489" s="108"/>
      <c r="D489" s="108"/>
      <c r="E489" s="108"/>
      <c r="F489" s="108"/>
      <c r="G489" s="108"/>
      <c r="H489" s="108"/>
      <c r="I489" s="108"/>
    </row>
    <row r="490" spans="1:10" ht="30" customHeight="1" x14ac:dyDescent="0.25">
      <c r="A490" s="109" t="s">
        <v>129</v>
      </c>
      <c r="B490" s="111" t="s">
        <v>130</v>
      </c>
      <c r="C490" s="111" t="s">
        <v>77</v>
      </c>
      <c r="D490" s="111" t="s">
        <v>131</v>
      </c>
      <c r="E490" s="111" t="s">
        <v>147</v>
      </c>
      <c r="F490" s="111" t="s">
        <v>148</v>
      </c>
      <c r="G490" s="157" t="s">
        <v>149</v>
      </c>
      <c r="H490" s="157" t="s">
        <v>132</v>
      </c>
      <c r="I490" s="157" t="s">
        <v>145</v>
      </c>
      <c r="J490" s="158"/>
    </row>
    <row r="491" spans="1:10" ht="15.75" x14ac:dyDescent="0.25">
      <c r="A491" s="113">
        <v>1</v>
      </c>
      <c r="B491" s="112" t="s">
        <v>133</v>
      </c>
      <c r="C491" s="112" t="s">
        <v>146</v>
      </c>
      <c r="D491" s="112">
        <v>5810</v>
      </c>
      <c r="E491" s="112">
        <f>D491+20</f>
        <v>5830</v>
      </c>
      <c r="F491" s="112">
        <f>D491+220</f>
        <v>6030</v>
      </c>
      <c r="G491" s="159">
        <f>D491+80</f>
        <v>5890</v>
      </c>
      <c r="H491" s="159">
        <f>G491*20/100</f>
        <v>1178</v>
      </c>
      <c r="I491" s="159">
        <f>G491+H491</f>
        <v>7068</v>
      </c>
      <c r="J491" s="160"/>
    </row>
    <row r="492" spans="1:10" ht="15.75" x14ac:dyDescent="0.25">
      <c r="A492" s="113">
        <v>2</v>
      </c>
      <c r="B492" s="112" t="s">
        <v>134</v>
      </c>
      <c r="C492" s="112" t="s">
        <v>166</v>
      </c>
      <c r="D492" s="112">
        <v>5600</v>
      </c>
      <c r="E492" s="112">
        <f t="shared" ref="E492:E507" si="112">D492+20</f>
        <v>5620</v>
      </c>
      <c r="F492" s="112">
        <f t="shared" ref="F492:F507" si="113">D492+220</f>
        <v>5820</v>
      </c>
      <c r="G492" s="159">
        <f>D492+80</f>
        <v>5680</v>
      </c>
      <c r="H492" s="159">
        <f t="shared" ref="H492:H507" si="114">G492*20/100</f>
        <v>1136</v>
      </c>
      <c r="I492" s="159">
        <f t="shared" ref="I492:I507" si="115">G492+H492</f>
        <v>6816</v>
      </c>
      <c r="J492" s="160"/>
    </row>
    <row r="493" spans="1:10" ht="15.75" x14ac:dyDescent="0.25">
      <c r="A493" s="113">
        <v>3</v>
      </c>
      <c r="B493" s="112" t="s">
        <v>135</v>
      </c>
      <c r="C493" s="112" t="s">
        <v>167</v>
      </c>
      <c r="D493" s="112">
        <v>5510</v>
      </c>
      <c r="E493" s="112">
        <f t="shared" si="112"/>
        <v>5530</v>
      </c>
      <c r="F493" s="112">
        <f t="shared" si="113"/>
        <v>5730</v>
      </c>
      <c r="G493" s="159">
        <f>D493+80</f>
        <v>5590</v>
      </c>
      <c r="H493" s="159">
        <f t="shared" si="114"/>
        <v>1118</v>
      </c>
      <c r="I493" s="159">
        <f t="shared" si="115"/>
        <v>6708</v>
      </c>
      <c r="J493" s="160"/>
    </row>
    <row r="494" spans="1:10" ht="15.75" x14ac:dyDescent="0.25">
      <c r="A494" s="113">
        <v>4</v>
      </c>
      <c r="B494" s="112" t="s">
        <v>136</v>
      </c>
      <c r="C494" s="112" t="s">
        <v>168</v>
      </c>
      <c r="D494" s="112">
        <v>5460</v>
      </c>
      <c r="E494" s="112">
        <f t="shared" si="112"/>
        <v>5480</v>
      </c>
      <c r="F494" s="112">
        <f t="shared" si="113"/>
        <v>5680</v>
      </c>
      <c r="G494" s="159">
        <f t="shared" ref="G494:G507" si="116">E494+60</f>
        <v>5540</v>
      </c>
      <c r="H494" s="159">
        <f t="shared" si="114"/>
        <v>1108</v>
      </c>
      <c r="I494" s="159">
        <f t="shared" si="115"/>
        <v>6648</v>
      </c>
      <c r="J494" s="160"/>
    </row>
    <row r="495" spans="1:10" ht="15.75" x14ac:dyDescent="0.25">
      <c r="A495" s="113">
        <v>5</v>
      </c>
      <c r="B495" s="112" t="s">
        <v>137</v>
      </c>
      <c r="C495" s="112" t="s">
        <v>169</v>
      </c>
      <c r="D495" s="112">
        <v>4985</v>
      </c>
      <c r="E495" s="112">
        <f t="shared" si="112"/>
        <v>5005</v>
      </c>
      <c r="F495" s="112">
        <f t="shared" si="113"/>
        <v>5205</v>
      </c>
      <c r="G495" s="159">
        <f t="shared" si="116"/>
        <v>5065</v>
      </c>
      <c r="H495" s="159">
        <f t="shared" si="114"/>
        <v>1013</v>
      </c>
      <c r="I495" s="159">
        <f t="shared" si="115"/>
        <v>6078</v>
      </c>
      <c r="J495" s="160"/>
    </row>
    <row r="496" spans="1:10" ht="15.75" x14ac:dyDescent="0.25">
      <c r="A496" s="113">
        <v>6</v>
      </c>
      <c r="B496" s="112" t="s">
        <v>138</v>
      </c>
      <c r="C496" s="112" t="s">
        <v>170</v>
      </c>
      <c r="D496" s="112">
        <v>4830</v>
      </c>
      <c r="E496" s="112">
        <f t="shared" si="112"/>
        <v>4850</v>
      </c>
      <c r="F496" s="112">
        <f t="shared" si="113"/>
        <v>5050</v>
      </c>
      <c r="G496" s="159">
        <f t="shared" si="116"/>
        <v>4910</v>
      </c>
      <c r="H496" s="159">
        <f t="shared" si="114"/>
        <v>982</v>
      </c>
      <c r="I496" s="159">
        <f t="shared" si="115"/>
        <v>5892</v>
      </c>
      <c r="J496" s="160"/>
    </row>
    <row r="497" spans="1:30" ht="15.75" x14ac:dyDescent="0.25">
      <c r="A497" s="113">
        <v>7</v>
      </c>
      <c r="B497" s="112" t="s">
        <v>139</v>
      </c>
      <c r="C497" s="112" t="s">
        <v>171</v>
      </c>
      <c r="D497" s="112">
        <v>4430</v>
      </c>
      <c r="E497" s="112">
        <f t="shared" si="112"/>
        <v>4450</v>
      </c>
      <c r="F497" s="112">
        <f t="shared" si="113"/>
        <v>4650</v>
      </c>
      <c r="G497" s="159">
        <f t="shared" si="116"/>
        <v>4510</v>
      </c>
      <c r="H497" s="159">
        <f t="shared" si="114"/>
        <v>902</v>
      </c>
      <c r="I497" s="159">
        <f t="shared" si="115"/>
        <v>5412</v>
      </c>
      <c r="J497" s="160"/>
    </row>
    <row r="498" spans="1:30" s="68" customFormat="1" ht="15.75" x14ac:dyDescent="0.25">
      <c r="A498" s="110">
        <v>8</v>
      </c>
      <c r="B498" s="111" t="s">
        <v>140</v>
      </c>
      <c r="C498" s="111" t="s">
        <v>172</v>
      </c>
      <c r="D498" s="111">
        <v>3430</v>
      </c>
      <c r="E498" s="111">
        <f t="shared" si="112"/>
        <v>3450</v>
      </c>
      <c r="F498" s="111">
        <f t="shared" si="113"/>
        <v>3650</v>
      </c>
      <c r="G498" s="163">
        <f t="shared" si="116"/>
        <v>3510</v>
      </c>
      <c r="H498" s="163">
        <f t="shared" si="114"/>
        <v>702</v>
      </c>
      <c r="I498" s="163">
        <f t="shared" si="115"/>
        <v>4212</v>
      </c>
      <c r="J498" s="160"/>
      <c r="K498" s="166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1"/>
    </row>
    <row r="499" spans="1:30" s="68" customFormat="1" ht="15.75" x14ac:dyDescent="0.25">
      <c r="A499" s="110">
        <v>9</v>
      </c>
      <c r="B499" s="111" t="s">
        <v>112</v>
      </c>
      <c r="C499" s="111" t="s">
        <v>173</v>
      </c>
      <c r="D499" s="111">
        <v>2750</v>
      </c>
      <c r="E499" s="111">
        <f t="shared" si="112"/>
        <v>2770</v>
      </c>
      <c r="F499" s="111">
        <f t="shared" si="113"/>
        <v>2970</v>
      </c>
      <c r="G499" s="163">
        <f t="shared" si="116"/>
        <v>2830</v>
      </c>
      <c r="H499" s="163">
        <f t="shared" si="114"/>
        <v>566</v>
      </c>
      <c r="I499" s="163">
        <f t="shared" si="115"/>
        <v>3396</v>
      </c>
      <c r="J499" s="160"/>
      <c r="K499" s="166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1"/>
    </row>
    <row r="500" spans="1:30" s="72" customFormat="1" ht="15.75" x14ac:dyDescent="0.25">
      <c r="A500" s="115">
        <v>10</v>
      </c>
      <c r="B500" s="116" t="s">
        <v>11</v>
      </c>
      <c r="C500" s="116" t="s">
        <v>174</v>
      </c>
      <c r="D500" s="116">
        <v>2610</v>
      </c>
      <c r="E500" s="116">
        <f t="shared" si="112"/>
        <v>2630</v>
      </c>
      <c r="F500" s="116">
        <f t="shared" si="113"/>
        <v>2830</v>
      </c>
      <c r="G500" s="165">
        <f t="shared" si="116"/>
        <v>2690</v>
      </c>
      <c r="H500" s="165">
        <f t="shared" si="114"/>
        <v>538</v>
      </c>
      <c r="I500" s="163">
        <f t="shared" si="115"/>
        <v>3228</v>
      </c>
      <c r="J500" s="160"/>
      <c r="K500" s="166"/>
      <c r="L500" s="160"/>
      <c r="M500" s="167"/>
      <c r="N500" s="167"/>
      <c r="O500" s="167"/>
      <c r="P500" s="160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8"/>
    </row>
    <row r="501" spans="1:30" s="72" customFormat="1" ht="15.75" x14ac:dyDescent="0.25">
      <c r="A501" s="115">
        <v>11</v>
      </c>
      <c r="B501" s="116" t="s">
        <v>6</v>
      </c>
      <c r="C501" s="116" t="s">
        <v>175</v>
      </c>
      <c r="D501" s="116">
        <v>2120</v>
      </c>
      <c r="E501" s="116">
        <f t="shared" si="112"/>
        <v>2140</v>
      </c>
      <c r="F501" s="116">
        <f t="shared" si="113"/>
        <v>2340</v>
      </c>
      <c r="G501" s="165">
        <f t="shared" si="116"/>
        <v>2200</v>
      </c>
      <c r="H501" s="165">
        <f t="shared" si="114"/>
        <v>440</v>
      </c>
      <c r="I501" s="163">
        <f t="shared" si="115"/>
        <v>2640</v>
      </c>
      <c r="J501" s="160" t="s">
        <v>265</v>
      </c>
      <c r="K501" s="166"/>
      <c r="L501" s="160"/>
      <c r="M501" s="167"/>
      <c r="N501" s="167"/>
      <c r="O501" s="167"/>
      <c r="P501" s="160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8"/>
    </row>
    <row r="502" spans="1:30" s="68" customFormat="1" ht="15.75" x14ac:dyDescent="0.25">
      <c r="A502" s="110">
        <v>12</v>
      </c>
      <c r="B502" s="111" t="s">
        <v>141</v>
      </c>
      <c r="C502" s="111" t="s">
        <v>176</v>
      </c>
      <c r="D502" s="111">
        <v>1850</v>
      </c>
      <c r="E502" s="111">
        <f t="shared" si="112"/>
        <v>1870</v>
      </c>
      <c r="F502" s="111">
        <f t="shared" si="113"/>
        <v>2070</v>
      </c>
      <c r="G502" s="163">
        <f t="shared" si="116"/>
        <v>1930</v>
      </c>
      <c r="H502" s="163">
        <f t="shared" si="114"/>
        <v>386</v>
      </c>
      <c r="I502" s="163">
        <f t="shared" si="115"/>
        <v>2316</v>
      </c>
      <c r="J502" s="160"/>
      <c r="K502" s="166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  <c r="AA502" s="160"/>
      <c r="AB502" s="160"/>
      <c r="AC502" s="160"/>
      <c r="AD502" s="161"/>
    </row>
    <row r="503" spans="1:30" s="68" customFormat="1" ht="15.75" x14ac:dyDescent="0.25">
      <c r="A503" s="110">
        <v>13</v>
      </c>
      <c r="B503" s="111" t="s">
        <v>20</v>
      </c>
      <c r="C503" s="111" t="s">
        <v>177</v>
      </c>
      <c r="D503" s="111">
        <v>1480</v>
      </c>
      <c r="E503" s="111">
        <f t="shared" si="112"/>
        <v>1500</v>
      </c>
      <c r="F503" s="111">
        <f t="shared" si="113"/>
        <v>1700</v>
      </c>
      <c r="G503" s="163">
        <f t="shared" si="116"/>
        <v>1560</v>
      </c>
      <c r="H503" s="163">
        <f t="shared" si="114"/>
        <v>312</v>
      </c>
      <c r="I503" s="163">
        <f t="shared" si="115"/>
        <v>1872</v>
      </c>
      <c r="J503" s="160"/>
      <c r="K503" s="166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  <c r="Z503" s="160"/>
      <c r="AA503" s="160"/>
      <c r="AB503" s="160"/>
      <c r="AC503" s="160"/>
      <c r="AD503" s="161"/>
    </row>
    <row r="504" spans="1:30" s="68" customFormat="1" ht="15.75" x14ac:dyDescent="0.25">
      <c r="A504" s="110">
        <v>14</v>
      </c>
      <c r="B504" s="111" t="s">
        <v>30</v>
      </c>
      <c r="C504" s="111" t="s">
        <v>93</v>
      </c>
      <c r="D504" s="111">
        <v>1300</v>
      </c>
      <c r="E504" s="111">
        <f t="shared" si="112"/>
        <v>1320</v>
      </c>
      <c r="F504" s="111">
        <f t="shared" si="113"/>
        <v>1520</v>
      </c>
      <c r="G504" s="163">
        <f t="shared" si="116"/>
        <v>1380</v>
      </c>
      <c r="H504" s="163">
        <f t="shared" si="114"/>
        <v>276</v>
      </c>
      <c r="I504" s="163">
        <f t="shared" si="115"/>
        <v>1656</v>
      </c>
      <c r="J504" s="160"/>
      <c r="K504" s="166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  <c r="Z504" s="160"/>
      <c r="AA504" s="160"/>
      <c r="AB504" s="160"/>
      <c r="AC504" s="160"/>
      <c r="AD504" s="161"/>
    </row>
    <row r="505" spans="1:30" s="68" customFormat="1" ht="15.75" x14ac:dyDescent="0.25">
      <c r="A505" s="110">
        <v>15</v>
      </c>
      <c r="B505" s="111" t="s">
        <v>17</v>
      </c>
      <c r="C505" s="111" t="s">
        <v>178</v>
      </c>
      <c r="D505" s="111">
        <v>1170</v>
      </c>
      <c r="E505" s="111">
        <f t="shared" si="112"/>
        <v>1190</v>
      </c>
      <c r="F505" s="111">
        <f t="shared" si="113"/>
        <v>1390</v>
      </c>
      <c r="G505" s="163">
        <f t="shared" si="116"/>
        <v>1250</v>
      </c>
      <c r="H505" s="163">
        <f t="shared" si="114"/>
        <v>250</v>
      </c>
      <c r="I505" s="163">
        <f t="shared" si="115"/>
        <v>1500</v>
      </c>
      <c r="J505" s="160"/>
      <c r="K505" s="166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  <c r="Z505" s="160"/>
      <c r="AA505" s="160"/>
      <c r="AB505" s="160"/>
      <c r="AC505" s="160"/>
      <c r="AD505" s="161"/>
    </row>
    <row r="506" spans="1:30" s="68" customFormat="1" ht="15.75" x14ac:dyDescent="0.25">
      <c r="A506" s="110">
        <v>16</v>
      </c>
      <c r="B506" s="111" t="s">
        <v>142</v>
      </c>
      <c r="C506" s="111" t="s">
        <v>179</v>
      </c>
      <c r="D506" s="111">
        <v>1120</v>
      </c>
      <c r="E506" s="111">
        <f t="shared" si="112"/>
        <v>1140</v>
      </c>
      <c r="F506" s="111">
        <f t="shared" si="113"/>
        <v>1340</v>
      </c>
      <c r="G506" s="163">
        <f t="shared" si="116"/>
        <v>1200</v>
      </c>
      <c r="H506" s="163">
        <f t="shared" si="114"/>
        <v>240</v>
      </c>
      <c r="I506" s="163">
        <f t="shared" si="115"/>
        <v>1440</v>
      </c>
      <c r="J506" s="160"/>
      <c r="K506" s="166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  <c r="Z506" s="160"/>
      <c r="AA506" s="160"/>
      <c r="AB506" s="160"/>
      <c r="AC506" s="160"/>
      <c r="AD506" s="161"/>
    </row>
    <row r="507" spans="1:30" s="68" customFormat="1" ht="15.75" x14ac:dyDescent="0.25">
      <c r="A507" s="110">
        <v>17</v>
      </c>
      <c r="B507" s="111" t="s">
        <v>143</v>
      </c>
      <c r="C507" s="111" t="s">
        <v>180</v>
      </c>
      <c r="D507" s="111">
        <v>1030</v>
      </c>
      <c r="E507" s="111">
        <f t="shared" si="112"/>
        <v>1050</v>
      </c>
      <c r="F507" s="111">
        <f t="shared" si="113"/>
        <v>1250</v>
      </c>
      <c r="G507" s="163">
        <f t="shared" si="116"/>
        <v>1110</v>
      </c>
      <c r="H507" s="163">
        <f t="shared" si="114"/>
        <v>222</v>
      </c>
      <c r="I507" s="163">
        <f t="shared" si="115"/>
        <v>1332</v>
      </c>
      <c r="J507" s="160"/>
      <c r="K507" s="166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  <c r="AA507" s="160"/>
      <c r="AB507" s="160"/>
      <c r="AC507" s="160"/>
      <c r="AD507" s="161"/>
    </row>
    <row r="511" spans="1:30" ht="18.95" customHeight="1" x14ac:dyDescent="0.25">
      <c r="A511" s="107" t="s">
        <v>266</v>
      </c>
      <c r="B511" s="107"/>
      <c r="C511" s="107"/>
      <c r="D511" s="107"/>
      <c r="E511" s="107"/>
      <c r="F511" s="107"/>
      <c r="G511" s="107"/>
      <c r="H511" s="107"/>
      <c r="I511" s="107"/>
      <c r="J511" s="156"/>
    </row>
    <row r="512" spans="1:30" ht="19.5" customHeight="1" x14ac:dyDescent="0.25">
      <c r="A512" s="108" t="s">
        <v>144</v>
      </c>
      <c r="B512" s="108"/>
      <c r="C512" s="108"/>
      <c r="D512" s="108"/>
      <c r="E512" s="108"/>
      <c r="F512" s="108"/>
      <c r="G512" s="108"/>
      <c r="H512" s="108"/>
      <c r="I512" s="108"/>
      <c r="J512" s="162"/>
    </row>
    <row r="513" spans="1:30" ht="34.5" customHeight="1" x14ac:dyDescent="0.25">
      <c r="A513" s="109" t="s">
        <v>129</v>
      </c>
      <c r="B513" s="111" t="s">
        <v>130</v>
      </c>
      <c r="C513" s="111" t="s">
        <v>77</v>
      </c>
      <c r="D513" s="111" t="s">
        <v>131</v>
      </c>
      <c r="E513" s="111" t="s">
        <v>147</v>
      </c>
      <c r="F513" s="111" t="s">
        <v>148</v>
      </c>
      <c r="G513" s="157" t="s">
        <v>149</v>
      </c>
      <c r="H513" s="157" t="s">
        <v>132</v>
      </c>
      <c r="I513" s="157" t="s">
        <v>145</v>
      </c>
      <c r="J513" s="158"/>
    </row>
    <row r="514" spans="1:30" ht="15.75" x14ac:dyDescent="0.25">
      <c r="A514" s="113">
        <v>1</v>
      </c>
      <c r="B514" s="112" t="s">
        <v>133</v>
      </c>
      <c r="C514" s="112" t="s">
        <v>146</v>
      </c>
      <c r="D514" s="112">
        <v>5810</v>
      </c>
      <c r="E514" s="112">
        <f>D514+20</f>
        <v>5830</v>
      </c>
      <c r="F514" s="112">
        <f>D514+220</f>
        <v>6030</v>
      </c>
      <c r="G514" s="159">
        <f t="shared" ref="G514:G530" si="117">E514+60</f>
        <v>5890</v>
      </c>
      <c r="H514" s="159">
        <f>G514*20/100</f>
        <v>1178</v>
      </c>
      <c r="I514" s="159">
        <f>G514+H514</f>
        <v>7068</v>
      </c>
      <c r="J514" s="160"/>
    </row>
    <row r="515" spans="1:30" ht="15.75" x14ac:dyDescent="0.25">
      <c r="A515" s="113">
        <v>2</v>
      </c>
      <c r="B515" s="112" t="s">
        <v>134</v>
      </c>
      <c r="C515" s="112" t="s">
        <v>166</v>
      </c>
      <c r="D515" s="112">
        <v>5600</v>
      </c>
      <c r="E515" s="112">
        <f t="shared" ref="E515:E530" si="118">D515+20</f>
        <v>5620</v>
      </c>
      <c r="F515" s="112">
        <f t="shared" ref="F515:F527" si="119">D515+220</f>
        <v>5820</v>
      </c>
      <c r="G515" s="159">
        <f t="shared" si="117"/>
        <v>5680</v>
      </c>
      <c r="H515" s="159">
        <f t="shared" ref="H515:H530" si="120">G515*20/100</f>
        <v>1136</v>
      </c>
      <c r="I515" s="159">
        <f t="shared" ref="I515:I530" si="121">G515+H515</f>
        <v>6816</v>
      </c>
      <c r="J515" s="160"/>
    </row>
    <row r="516" spans="1:30" ht="15.75" x14ac:dyDescent="0.25">
      <c r="A516" s="113">
        <v>3</v>
      </c>
      <c r="B516" s="112" t="s">
        <v>135</v>
      </c>
      <c r="C516" s="112" t="s">
        <v>167</v>
      </c>
      <c r="D516" s="112">
        <v>5510</v>
      </c>
      <c r="E516" s="112">
        <f t="shared" si="118"/>
        <v>5530</v>
      </c>
      <c r="F516" s="112">
        <f t="shared" si="119"/>
        <v>5730</v>
      </c>
      <c r="G516" s="159">
        <f t="shared" si="117"/>
        <v>5590</v>
      </c>
      <c r="H516" s="159">
        <f t="shared" si="120"/>
        <v>1118</v>
      </c>
      <c r="I516" s="159">
        <f t="shared" si="121"/>
        <v>6708</v>
      </c>
      <c r="J516" s="160"/>
    </row>
    <row r="517" spans="1:30" ht="15.75" x14ac:dyDescent="0.25">
      <c r="A517" s="113">
        <v>4</v>
      </c>
      <c r="B517" s="112" t="s">
        <v>136</v>
      </c>
      <c r="C517" s="112" t="s">
        <v>168</v>
      </c>
      <c r="D517" s="112">
        <v>5460</v>
      </c>
      <c r="E517" s="112">
        <f t="shared" si="118"/>
        <v>5480</v>
      </c>
      <c r="F517" s="112">
        <f t="shared" si="119"/>
        <v>5680</v>
      </c>
      <c r="G517" s="159">
        <f t="shared" si="117"/>
        <v>5540</v>
      </c>
      <c r="H517" s="159">
        <f t="shared" si="120"/>
        <v>1108</v>
      </c>
      <c r="I517" s="159">
        <f t="shared" si="121"/>
        <v>6648</v>
      </c>
      <c r="J517" s="160"/>
    </row>
    <row r="518" spans="1:30" s="68" customFormat="1" ht="15.75" x14ac:dyDescent="0.25">
      <c r="A518" s="113">
        <v>5</v>
      </c>
      <c r="B518" s="112" t="s">
        <v>137</v>
      </c>
      <c r="C518" s="112" t="s">
        <v>169</v>
      </c>
      <c r="D518" s="112">
        <v>4985</v>
      </c>
      <c r="E518" s="112">
        <f t="shared" si="118"/>
        <v>5005</v>
      </c>
      <c r="F518" s="112">
        <f t="shared" si="119"/>
        <v>5205</v>
      </c>
      <c r="G518" s="159">
        <f t="shared" si="117"/>
        <v>5065</v>
      </c>
      <c r="H518" s="159">
        <f t="shared" si="120"/>
        <v>1013</v>
      </c>
      <c r="I518" s="159">
        <f t="shared" si="121"/>
        <v>6078</v>
      </c>
      <c r="J518" s="160"/>
      <c r="K518" s="136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  <c r="AA518" s="160"/>
      <c r="AB518" s="160"/>
      <c r="AC518" s="160"/>
      <c r="AD518" s="161"/>
    </row>
    <row r="519" spans="1:30" s="68" customFormat="1" ht="15.75" x14ac:dyDescent="0.25">
      <c r="A519" s="113">
        <v>6</v>
      </c>
      <c r="B519" s="112" t="s">
        <v>138</v>
      </c>
      <c r="C519" s="112" t="s">
        <v>170</v>
      </c>
      <c r="D519" s="112">
        <v>4830</v>
      </c>
      <c r="E519" s="112">
        <f t="shared" si="118"/>
        <v>4850</v>
      </c>
      <c r="F519" s="112">
        <f t="shared" si="119"/>
        <v>5050</v>
      </c>
      <c r="G519" s="159">
        <f t="shared" si="117"/>
        <v>4910</v>
      </c>
      <c r="H519" s="159">
        <f t="shared" si="120"/>
        <v>982</v>
      </c>
      <c r="I519" s="159">
        <f t="shared" si="121"/>
        <v>5892</v>
      </c>
      <c r="J519" s="160"/>
      <c r="K519" s="136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  <c r="AA519" s="160"/>
      <c r="AB519" s="160"/>
      <c r="AC519" s="160"/>
      <c r="AD519" s="161"/>
    </row>
    <row r="520" spans="1:30" s="68" customFormat="1" ht="15.75" x14ac:dyDescent="0.25">
      <c r="A520" s="113">
        <v>7</v>
      </c>
      <c r="B520" s="112" t="s">
        <v>139</v>
      </c>
      <c r="C520" s="112" t="s">
        <v>171</v>
      </c>
      <c r="D520" s="112">
        <v>4430</v>
      </c>
      <c r="E520" s="112">
        <f t="shared" si="118"/>
        <v>4450</v>
      </c>
      <c r="F520" s="112">
        <f t="shared" si="119"/>
        <v>4650</v>
      </c>
      <c r="G520" s="159">
        <f t="shared" si="117"/>
        <v>4510</v>
      </c>
      <c r="H520" s="159">
        <f t="shared" si="120"/>
        <v>902</v>
      </c>
      <c r="I520" s="159">
        <f t="shared" si="121"/>
        <v>5412</v>
      </c>
      <c r="J520" s="160"/>
      <c r="K520" s="136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  <c r="Z520" s="160"/>
      <c r="AA520" s="160"/>
      <c r="AB520" s="160"/>
      <c r="AC520" s="160"/>
      <c r="AD520" s="161"/>
    </row>
    <row r="521" spans="1:30" s="68" customFormat="1" ht="15.75" x14ac:dyDescent="0.25">
      <c r="A521" s="113">
        <v>8</v>
      </c>
      <c r="B521" s="112" t="s">
        <v>140</v>
      </c>
      <c r="C521" s="112" t="s">
        <v>172</v>
      </c>
      <c r="D521" s="112">
        <v>3880</v>
      </c>
      <c r="E521" s="112">
        <f t="shared" si="118"/>
        <v>3900</v>
      </c>
      <c r="F521" s="112">
        <f t="shared" si="119"/>
        <v>4100</v>
      </c>
      <c r="G521" s="159">
        <f t="shared" si="117"/>
        <v>3960</v>
      </c>
      <c r="H521" s="159">
        <f t="shared" si="120"/>
        <v>792</v>
      </c>
      <c r="I521" s="159">
        <f t="shared" si="121"/>
        <v>4752</v>
      </c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  <c r="Z521" s="160"/>
      <c r="AA521" s="160"/>
      <c r="AB521" s="160"/>
      <c r="AC521" s="160"/>
      <c r="AD521" s="161"/>
    </row>
    <row r="522" spans="1:30" ht="15.75" x14ac:dyDescent="0.25">
      <c r="A522" s="113">
        <v>9</v>
      </c>
      <c r="B522" s="112" t="s">
        <v>112</v>
      </c>
      <c r="C522" s="112" t="s">
        <v>173</v>
      </c>
      <c r="D522" s="112">
        <v>3620</v>
      </c>
      <c r="E522" s="112">
        <f t="shared" si="118"/>
        <v>3640</v>
      </c>
      <c r="F522" s="112">
        <f t="shared" si="119"/>
        <v>3840</v>
      </c>
      <c r="G522" s="159">
        <f t="shared" si="117"/>
        <v>3700</v>
      </c>
      <c r="H522" s="159">
        <f t="shared" si="120"/>
        <v>740</v>
      </c>
      <c r="I522" s="159">
        <f t="shared" si="121"/>
        <v>4440</v>
      </c>
      <c r="J522" s="160"/>
    </row>
    <row r="523" spans="1:30" ht="15.75" x14ac:dyDescent="0.25">
      <c r="A523" s="113">
        <v>10</v>
      </c>
      <c r="B523" s="112" t="s">
        <v>11</v>
      </c>
      <c r="C523" s="112" t="s">
        <v>174</v>
      </c>
      <c r="D523" s="112">
        <v>3480</v>
      </c>
      <c r="E523" s="112">
        <f t="shared" si="118"/>
        <v>3500</v>
      </c>
      <c r="F523" s="112">
        <f t="shared" si="119"/>
        <v>3700</v>
      </c>
      <c r="G523" s="159">
        <f t="shared" si="117"/>
        <v>3560</v>
      </c>
      <c r="H523" s="159">
        <f t="shared" si="120"/>
        <v>712</v>
      </c>
      <c r="I523" s="159">
        <f t="shared" si="121"/>
        <v>4272</v>
      </c>
      <c r="J523" s="160"/>
    </row>
    <row r="524" spans="1:30" ht="15.75" x14ac:dyDescent="0.25">
      <c r="A524" s="113">
        <v>11</v>
      </c>
      <c r="B524" s="112" t="s">
        <v>6</v>
      </c>
      <c r="C524" s="112" t="s">
        <v>175</v>
      </c>
      <c r="D524" s="112">
        <v>2940</v>
      </c>
      <c r="E524" s="112">
        <f t="shared" si="118"/>
        <v>2960</v>
      </c>
      <c r="F524" s="112">
        <f t="shared" si="119"/>
        <v>3160</v>
      </c>
      <c r="G524" s="159">
        <f t="shared" si="117"/>
        <v>3020</v>
      </c>
      <c r="H524" s="159">
        <f t="shared" si="120"/>
        <v>604</v>
      </c>
      <c r="I524" s="159">
        <f t="shared" si="121"/>
        <v>3624</v>
      </c>
      <c r="J524" s="160"/>
    </row>
    <row r="525" spans="1:30" ht="15.75" x14ac:dyDescent="0.25">
      <c r="A525" s="113">
        <v>12</v>
      </c>
      <c r="B525" s="112" t="s">
        <v>141</v>
      </c>
      <c r="C525" s="112" t="s">
        <v>176</v>
      </c>
      <c r="D525" s="112">
        <v>2580</v>
      </c>
      <c r="E525" s="112">
        <f t="shared" si="118"/>
        <v>2600</v>
      </c>
      <c r="F525" s="112">
        <f t="shared" si="119"/>
        <v>2800</v>
      </c>
      <c r="G525" s="159">
        <f t="shared" si="117"/>
        <v>2660</v>
      </c>
      <c r="H525" s="159">
        <f t="shared" si="120"/>
        <v>532</v>
      </c>
      <c r="I525" s="159">
        <f t="shared" si="121"/>
        <v>3192</v>
      </c>
      <c r="J525" s="160"/>
    </row>
    <row r="526" spans="1:30" ht="15.75" x14ac:dyDescent="0.25">
      <c r="A526" s="113">
        <v>13</v>
      </c>
      <c r="B526" s="112" t="s">
        <v>20</v>
      </c>
      <c r="C526" s="112" t="s">
        <v>177</v>
      </c>
      <c r="D526" s="112">
        <v>2160</v>
      </c>
      <c r="E526" s="112">
        <f t="shared" si="118"/>
        <v>2180</v>
      </c>
      <c r="F526" s="112">
        <f t="shared" si="119"/>
        <v>2380</v>
      </c>
      <c r="G526" s="159">
        <f t="shared" si="117"/>
        <v>2240</v>
      </c>
      <c r="H526" s="159">
        <f t="shared" si="120"/>
        <v>448</v>
      </c>
      <c r="I526" s="159">
        <f t="shared" si="121"/>
        <v>2688</v>
      </c>
      <c r="J526" s="160"/>
    </row>
    <row r="527" spans="1:30" ht="15.75" x14ac:dyDescent="0.25">
      <c r="A527" s="113">
        <v>14</v>
      </c>
      <c r="B527" s="112" t="s">
        <v>30</v>
      </c>
      <c r="C527" s="112" t="s">
        <v>93</v>
      </c>
      <c r="D527" s="112">
        <v>2020</v>
      </c>
      <c r="E527" s="112">
        <f t="shared" si="118"/>
        <v>2040</v>
      </c>
      <c r="F527" s="112">
        <f t="shared" si="119"/>
        <v>2240</v>
      </c>
      <c r="G527" s="159">
        <f t="shared" si="117"/>
        <v>2100</v>
      </c>
      <c r="H527" s="159">
        <f t="shared" si="120"/>
        <v>420</v>
      </c>
      <c r="I527" s="159">
        <f t="shared" si="121"/>
        <v>2520</v>
      </c>
      <c r="J527" s="160"/>
    </row>
    <row r="528" spans="1:30" ht="15.75" x14ac:dyDescent="0.25">
      <c r="A528" s="113">
        <v>15</v>
      </c>
      <c r="B528" s="112" t="s">
        <v>17</v>
      </c>
      <c r="C528" s="112" t="s">
        <v>178</v>
      </c>
      <c r="D528" s="112">
        <v>1420</v>
      </c>
      <c r="E528" s="112">
        <f t="shared" si="118"/>
        <v>1440</v>
      </c>
      <c r="F528" s="133">
        <f>D528+440</f>
        <v>1860</v>
      </c>
      <c r="G528" s="159">
        <f t="shared" si="117"/>
        <v>1500</v>
      </c>
      <c r="H528" s="159">
        <f t="shared" si="120"/>
        <v>300</v>
      </c>
      <c r="I528" s="159">
        <f t="shared" si="121"/>
        <v>1800</v>
      </c>
      <c r="J528" s="160"/>
    </row>
    <row r="529" spans="1:30" ht="15.75" x14ac:dyDescent="0.25">
      <c r="A529" s="113">
        <v>16</v>
      </c>
      <c r="B529" s="112" t="s">
        <v>142</v>
      </c>
      <c r="C529" s="112" t="s">
        <v>179</v>
      </c>
      <c r="D529" s="112">
        <v>1370</v>
      </c>
      <c r="E529" s="112">
        <f t="shared" si="118"/>
        <v>1390</v>
      </c>
      <c r="F529" s="112">
        <f t="shared" ref="F529:F530" si="122">D529+220</f>
        <v>1590</v>
      </c>
      <c r="G529" s="159">
        <f t="shared" si="117"/>
        <v>1450</v>
      </c>
      <c r="H529" s="159">
        <f t="shared" si="120"/>
        <v>290</v>
      </c>
      <c r="I529" s="159">
        <f t="shared" si="121"/>
        <v>1740</v>
      </c>
      <c r="J529" s="160"/>
    </row>
    <row r="530" spans="1:30" ht="15.75" x14ac:dyDescent="0.25">
      <c r="A530" s="113">
        <v>17</v>
      </c>
      <c r="B530" s="112" t="s">
        <v>143</v>
      </c>
      <c r="C530" s="112" t="s">
        <v>180</v>
      </c>
      <c r="D530" s="112">
        <v>1280</v>
      </c>
      <c r="E530" s="112">
        <f t="shared" si="118"/>
        <v>1300</v>
      </c>
      <c r="F530" s="112">
        <f t="shared" si="122"/>
        <v>1500</v>
      </c>
      <c r="G530" s="159">
        <f t="shared" si="117"/>
        <v>1360</v>
      </c>
      <c r="H530" s="159">
        <f t="shared" si="120"/>
        <v>272</v>
      </c>
      <c r="I530" s="159">
        <f t="shared" si="121"/>
        <v>1632</v>
      </c>
      <c r="J530" s="160"/>
    </row>
    <row r="534" spans="1:30" ht="20.25" customHeight="1" x14ac:dyDescent="0.25">
      <c r="A534" s="107" t="s">
        <v>266</v>
      </c>
      <c r="B534" s="107"/>
      <c r="C534" s="107"/>
      <c r="D534" s="107"/>
      <c r="E534" s="107"/>
      <c r="F534" s="107"/>
      <c r="G534" s="107"/>
      <c r="H534" s="107"/>
      <c r="I534" s="107"/>
      <c r="J534" s="156"/>
    </row>
    <row r="535" spans="1:30" ht="21" customHeight="1" x14ac:dyDescent="0.25">
      <c r="A535" s="108" t="s">
        <v>128</v>
      </c>
      <c r="B535" s="108"/>
      <c r="C535" s="108"/>
      <c r="D535" s="108"/>
      <c r="E535" s="108"/>
      <c r="F535" s="108"/>
      <c r="G535" s="108"/>
      <c r="H535" s="108"/>
      <c r="I535" s="108"/>
    </row>
    <row r="536" spans="1:30" ht="30" customHeight="1" x14ac:dyDescent="0.25">
      <c r="A536" s="109" t="s">
        <v>129</v>
      </c>
      <c r="B536" s="111" t="s">
        <v>130</v>
      </c>
      <c r="C536" s="111" t="s">
        <v>77</v>
      </c>
      <c r="D536" s="111" t="s">
        <v>131</v>
      </c>
      <c r="E536" s="111" t="s">
        <v>147</v>
      </c>
      <c r="F536" s="111" t="s">
        <v>148</v>
      </c>
      <c r="G536" s="157" t="s">
        <v>149</v>
      </c>
      <c r="H536" s="157" t="s">
        <v>132</v>
      </c>
      <c r="I536" s="157" t="s">
        <v>145</v>
      </c>
      <c r="J536" s="158"/>
    </row>
    <row r="537" spans="1:30" ht="15.75" x14ac:dyDescent="0.25">
      <c r="A537" s="113">
        <v>1</v>
      </c>
      <c r="B537" s="112" t="s">
        <v>133</v>
      </c>
      <c r="C537" s="112" t="s">
        <v>146</v>
      </c>
      <c r="D537" s="112">
        <v>5810</v>
      </c>
      <c r="E537" s="112">
        <f>D537+20</f>
        <v>5830</v>
      </c>
      <c r="F537" s="112">
        <f>D537+220</f>
        <v>6030</v>
      </c>
      <c r="G537" s="169">
        <f>D537+80</f>
        <v>5890</v>
      </c>
      <c r="H537" s="159">
        <f>G537*20/100</f>
        <v>1178</v>
      </c>
      <c r="I537" s="159">
        <f>G537+H537</f>
        <v>7068</v>
      </c>
      <c r="J537" s="160"/>
    </row>
    <row r="538" spans="1:30" ht="15.75" x14ac:dyDescent="0.25">
      <c r="A538" s="113">
        <v>2</v>
      </c>
      <c r="B538" s="112" t="s">
        <v>134</v>
      </c>
      <c r="C538" s="112" t="s">
        <v>166</v>
      </c>
      <c r="D538" s="112">
        <v>5600</v>
      </c>
      <c r="E538" s="112">
        <f t="shared" ref="E538:E553" si="123">D538+20</f>
        <v>5620</v>
      </c>
      <c r="F538" s="112">
        <f t="shared" ref="F538:F553" si="124">D538+220</f>
        <v>5820</v>
      </c>
      <c r="G538" s="169">
        <f>D538+80</f>
        <v>5680</v>
      </c>
      <c r="H538" s="159">
        <f t="shared" ref="H538:H553" si="125">G538*20/100</f>
        <v>1136</v>
      </c>
      <c r="I538" s="159">
        <f t="shared" ref="I538:I553" si="126">G538+H538</f>
        <v>6816</v>
      </c>
      <c r="J538" s="160"/>
    </row>
    <row r="539" spans="1:30" ht="15.75" x14ac:dyDescent="0.25">
      <c r="A539" s="113">
        <v>3</v>
      </c>
      <c r="B539" s="112" t="s">
        <v>135</v>
      </c>
      <c r="C539" s="112" t="s">
        <v>167</v>
      </c>
      <c r="D539" s="112">
        <v>5510</v>
      </c>
      <c r="E539" s="112">
        <f t="shared" si="123"/>
        <v>5530</v>
      </c>
      <c r="F539" s="112">
        <f t="shared" si="124"/>
        <v>5730</v>
      </c>
      <c r="G539" s="169">
        <f>D539+80</f>
        <v>5590</v>
      </c>
      <c r="H539" s="159">
        <f t="shared" si="125"/>
        <v>1118</v>
      </c>
      <c r="I539" s="159">
        <f t="shared" si="126"/>
        <v>6708</v>
      </c>
      <c r="J539" s="160"/>
    </row>
    <row r="540" spans="1:30" ht="15.75" x14ac:dyDescent="0.25">
      <c r="A540" s="113">
        <v>4</v>
      </c>
      <c r="B540" s="112" t="s">
        <v>136</v>
      </c>
      <c r="C540" s="112" t="s">
        <v>168</v>
      </c>
      <c r="D540" s="112">
        <v>5460</v>
      </c>
      <c r="E540" s="112">
        <f t="shared" si="123"/>
        <v>5480</v>
      </c>
      <c r="F540" s="112">
        <f t="shared" si="124"/>
        <v>5680</v>
      </c>
      <c r="G540" s="169">
        <f t="shared" ref="G540:G553" si="127">E540+60</f>
        <v>5540</v>
      </c>
      <c r="H540" s="159">
        <f t="shared" si="125"/>
        <v>1108</v>
      </c>
      <c r="I540" s="159">
        <f t="shared" si="126"/>
        <v>6648</v>
      </c>
      <c r="J540" s="160"/>
    </row>
    <row r="541" spans="1:30" ht="15.75" x14ac:dyDescent="0.25">
      <c r="A541" s="113">
        <v>5</v>
      </c>
      <c r="B541" s="112" t="s">
        <v>137</v>
      </c>
      <c r="C541" s="112" t="s">
        <v>169</v>
      </c>
      <c r="D541" s="112">
        <v>4985</v>
      </c>
      <c r="E541" s="112">
        <f t="shared" si="123"/>
        <v>5005</v>
      </c>
      <c r="F541" s="112">
        <f t="shared" si="124"/>
        <v>5205</v>
      </c>
      <c r="G541" s="169">
        <f t="shared" si="127"/>
        <v>5065</v>
      </c>
      <c r="H541" s="159">
        <f t="shared" si="125"/>
        <v>1013</v>
      </c>
      <c r="I541" s="159">
        <f t="shared" si="126"/>
        <v>6078</v>
      </c>
      <c r="J541" s="160"/>
    </row>
    <row r="542" spans="1:30" ht="15.75" x14ac:dyDescent="0.25">
      <c r="A542" s="113">
        <v>6</v>
      </c>
      <c r="B542" s="112" t="s">
        <v>138</v>
      </c>
      <c r="C542" s="112" t="s">
        <v>170</v>
      </c>
      <c r="D542" s="112">
        <v>4830</v>
      </c>
      <c r="E542" s="112">
        <f t="shared" si="123"/>
        <v>4850</v>
      </c>
      <c r="F542" s="112">
        <f t="shared" si="124"/>
        <v>5050</v>
      </c>
      <c r="G542" s="169">
        <f t="shared" si="127"/>
        <v>4910</v>
      </c>
      <c r="H542" s="159">
        <f t="shared" si="125"/>
        <v>982</v>
      </c>
      <c r="I542" s="159">
        <f t="shared" si="126"/>
        <v>5892</v>
      </c>
      <c r="J542" s="160"/>
    </row>
    <row r="543" spans="1:30" ht="15.75" x14ac:dyDescent="0.25">
      <c r="A543" s="113">
        <v>7</v>
      </c>
      <c r="B543" s="112" t="s">
        <v>139</v>
      </c>
      <c r="C543" s="112" t="s">
        <v>171</v>
      </c>
      <c r="D543" s="112">
        <v>4430</v>
      </c>
      <c r="E543" s="112">
        <f t="shared" si="123"/>
        <v>4450</v>
      </c>
      <c r="F543" s="112">
        <f t="shared" si="124"/>
        <v>4650</v>
      </c>
      <c r="G543" s="169">
        <f t="shared" si="127"/>
        <v>4510</v>
      </c>
      <c r="H543" s="159">
        <f t="shared" si="125"/>
        <v>902</v>
      </c>
      <c r="I543" s="159">
        <f t="shared" si="126"/>
        <v>5412</v>
      </c>
      <c r="J543" s="160"/>
    </row>
    <row r="544" spans="1:30" s="68" customFormat="1" ht="15.75" x14ac:dyDescent="0.25">
      <c r="A544" s="110">
        <v>8</v>
      </c>
      <c r="B544" s="111" t="s">
        <v>140</v>
      </c>
      <c r="C544" s="111" t="s">
        <v>172</v>
      </c>
      <c r="D544" s="111">
        <v>3430</v>
      </c>
      <c r="E544" s="111">
        <f t="shared" si="123"/>
        <v>3450</v>
      </c>
      <c r="F544" s="111">
        <f t="shared" si="124"/>
        <v>3650</v>
      </c>
      <c r="G544" s="170">
        <f t="shared" si="127"/>
        <v>3510</v>
      </c>
      <c r="H544" s="163">
        <f t="shared" si="125"/>
        <v>702</v>
      </c>
      <c r="I544" s="163">
        <f t="shared" si="126"/>
        <v>4212</v>
      </c>
      <c r="J544" s="160"/>
      <c r="K544" s="163">
        <v>3410</v>
      </c>
      <c r="L544" s="160">
        <f>G544-K544</f>
        <v>100</v>
      </c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  <c r="Z544" s="160"/>
      <c r="AA544" s="160"/>
      <c r="AB544" s="160"/>
      <c r="AC544" s="160"/>
      <c r="AD544" s="161"/>
    </row>
    <row r="545" spans="1:30" s="68" customFormat="1" ht="15.75" x14ac:dyDescent="0.25">
      <c r="A545" s="110">
        <v>9</v>
      </c>
      <c r="B545" s="111" t="s">
        <v>112</v>
      </c>
      <c r="C545" s="111" t="s">
        <v>173</v>
      </c>
      <c r="D545" s="111">
        <v>2750</v>
      </c>
      <c r="E545" s="111">
        <f t="shared" si="123"/>
        <v>2770</v>
      </c>
      <c r="F545" s="111">
        <f t="shared" si="124"/>
        <v>2970</v>
      </c>
      <c r="G545" s="170">
        <f t="shared" si="127"/>
        <v>2830</v>
      </c>
      <c r="H545" s="163">
        <f t="shared" si="125"/>
        <v>566</v>
      </c>
      <c r="I545" s="163">
        <f t="shared" si="126"/>
        <v>3396</v>
      </c>
      <c r="J545" s="160"/>
      <c r="K545" s="163">
        <v>2730</v>
      </c>
      <c r="L545" s="160">
        <f t="shared" ref="L545:L553" si="128">G545-K545</f>
        <v>100</v>
      </c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  <c r="Z545" s="160"/>
      <c r="AA545" s="160"/>
      <c r="AB545" s="160"/>
      <c r="AC545" s="160"/>
      <c r="AD545" s="161"/>
    </row>
    <row r="546" spans="1:30" s="68" customFormat="1" ht="15.75" x14ac:dyDescent="0.25">
      <c r="A546" s="110">
        <v>10</v>
      </c>
      <c r="B546" s="111" t="s">
        <v>11</v>
      </c>
      <c r="C546" s="111" t="s">
        <v>174</v>
      </c>
      <c r="D546" s="111">
        <v>2610</v>
      </c>
      <c r="E546" s="111">
        <f t="shared" si="123"/>
        <v>2630</v>
      </c>
      <c r="F546" s="111">
        <f t="shared" si="124"/>
        <v>2830</v>
      </c>
      <c r="G546" s="170">
        <f t="shared" si="127"/>
        <v>2690</v>
      </c>
      <c r="H546" s="163">
        <f t="shared" si="125"/>
        <v>538</v>
      </c>
      <c r="I546" s="163">
        <f t="shared" si="126"/>
        <v>3228</v>
      </c>
      <c r="J546" s="160"/>
      <c r="K546" s="163">
        <v>2590</v>
      </c>
      <c r="L546" s="160">
        <f t="shared" si="128"/>
        <v>100</v>
      </c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  <c r="Z546" s="160"/>
      <c r="AA546" s="160"/>
      <c r="AB546" s="160"/>
      <c r="AC546" s="160"/>
      <c r="AD546" s="161"/>
    </row>
    <row r="547" spans="1:30" s="68" customFormat="1" ht="15.75" x14ac:dyDescent="0.25">
      <c r="A547" s="110">
        <v>11</v>
      </c>
      <c r="B547" s="111" t="s">
        <v>6</v>
      </c>
      <c r="C547" s="111" t="s">
        <v>175</v>
      </c>
      <c r="D547" s="111">
        <v>2120</v>
      </c>
      <c r="E547" s="111">
        <f t="shared" si="123"/>
        <v>2140</v>
      </c>
      <c r="F547" s="111">
        <f t="shared" si="124"/>
        <v>2340</v>
      </c>
      <c r="G547" s="170">
        <f t="shared" si="127"/>
        <v>2200</v>
      </c>
      <c r="H547" s="163">
        <f t="shared" si="125"/>
        <v>440</v>
      </c>
      <c r="I547" s="163">
        <f t="shared" si="126"/>
        <v>2640</v>
      </c>
      <c r="J547" s="160"/>
      <c r="K547" s="163">
        <v>2100</v>
      </c>
      <c r="L547" s="160">
        <f t="shared" si="128"/>
        <v>100</v>
      </c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  <c r="Z547" s="160"/>
      <c r="AA547" s="160"/>
      <c r="AB547" s="160"/>
      <c r="AC547" s="160"/>
      <c r="AD547" s="161"/>
    </row>
    <row r="548" spans="1:30" s="68" customFormat="1" ht="15.75" x14ac:dyDescent="0.25">
      <c r="A548" s="110">
        <v>12</v>
      </c>
      <c r="B548" s="111" t="s">
        <v>141</v>
      </c>
      <c r="C548" s="111" t="s">
        <v>176</v>
      </c>
      <c r="D548" s="111">
        <v>1850</v>
      </c>
      <c r="E548" s="111">
        <f t="shared" si="123"/>
        <v>1870</v>
      </c>
      <c r="F548" s="111">
        <f t="shared" si="124"/>
        <v>2070</v>
      </c>
      <c r="G548" s="170">
        <f t="shared" si="127"/>
        <v>1930</v>
      </c>
      <c r="H548" s="163">
        <f t="shared" si="125"/>
        <v>386</v>
      </c>
      <c r="I548" s="163">
        <f t="shared" si="126"/>
        <v>2316</v>
      </c>
      <c r="J548" s="160"/>
      <c r="K548" s="163">
        <v>1830</v>
      </c>
      <c r="L548" s="160">
        <f t="shared" si="128"/>
        <v>100</v>
      </c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  <c r="Z548" s="160"/>
      <c r="AA548" s="160"/>
      <c r="AB548" s="160"/>
      <c r="AC548" s="160"/>
      <c r="AD548" s="161"/>
    </row>
    <row r="549" spans="1:30" s="68" customFormat="1" ht="15.75" x14ac:dyDescent="0.25">
      <c r="A549" s="110">
        <v>13</v>
      </c>
      <c r="B549" s="111" t="s">
        <v>20</v>
      </c>
      <c r="C549" s="111" t="s">
        <v>177</v>
      </c>
      <c r="D549" s="111">
        <v>1480</v>
      </c>
      <c r="E549" s="111">
        <f t="shared" si="123"/>
        <v>1500</v>
      </c>
      <c r="F549" s="111">
        <f t="shared" si="124"/>
        <v>1700</v>
      </c>
      <c r="G549" s="170">
        <f t="shared" si="127"/>
        <v>1560</v>
      </c>
      <c r="H549" s="163">
        <f t="shared" si="125"/>
        <v>312</v>
      </c>
      <c r="I549" s="163">
        <f t="shared" si="126"/>
        <v>1872</v>
      </c>
      <c r="J549" s="160"/>
      <c r="K549" s="163">
        <v>1460</v>
      </c>
      <c r="L549" s="160">
        <f t="shared" si="128"/>
        <v>100</v>
      </c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  <c r="Z549" s="160"/>
      <c r="AA549" s="160"/>
      <c r="AB549" s="160"/>
      <c r="AC549" s="160"/>
      <c r="AD549" s="161"/>
    </row>
    <row r="550" spans="1:30" s="68" customFormat="1" ht="15.75" x14ac:dyDescent="0.25">
      <c r="A550" s="110">
        <v>14</v>
      </c>
      <c r="B550" s="111" t="s">
        <v>30</v>
      </c>
      <c r="C550" s="111" t="s">
        <v>93</v>
      </c>
      <c r="D550" s="111">
        <v>1300</v>
      </c>
      <c r="E550" s="111">
        <f t="shared" si="123"/>
        <v>1320</v>
      </c>
      <c r="F550" s="111">
        <f t="shared" si="124"/>
        <v>1520</v>
      </c>
      <c r="G550" s="170">
        <f t="shared" si="127"/>
        <v>1380</v>
      </c>
      <c r="H550" s="163">
        <f t="shared" si="125"/>
        <v>276</v>
      </c>
      <c r="I550" s="163">
        <f t="shared" si="126"/>
        <v>1656</v>
      </c>
      <c r="J550" s="160"/>
      <c r="K550" s="163">
        <v>1280</v>
      </c>
      <c r="L550" s="160">
        <f t="shared" si="128"/>
        <v>100</v>
      </c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  <c r="Z550" s="160"/>
      <c r="AA550" s="160"/>
      <c r="AB550" s="160"/>
      <c r="AC550" s="160"/>
      <c r="AD550" s="161"/>
    </row>
    <row r="551" spans="1:30" s="68" customFormat="1" ht="15.75" x14ac:dyDescent="0.25">
      <c r="A551" s="110">
        <v>15</v>
      </c>
      <c r="B551" s="111" t="s">
        <v>17</v>
      </c>
      <c r="C551" s="111" t="s">
        <v>178</v>
      </c>
      <c r="D551" s="111">
        <v>1170</v>
      </c>
      <c r="E551" s="111">
        <f t="shared" si="123"/>
        <v>1190</v>
      </c>
      <c r="F551" s="111">
        <f t="shared" si="124"/>
        <v>1390</v>
      </c>
      <c r="G551" s="170">
        <f t="shared" si="127"/>
        <v>1250</v>
      </c>
      <c r="H551" s="163">
        <f t="shared" si="125"/>
        <v>250</v>
      </c>
      <c r="I551" s="163">
        <f t="shared" si="126"/>
        <v>1500</v>
      </c>
      <c r="J551" s="160"/>
      <c r="K551" s="163">
        <v>1150</v>
      </c>
      <c r="L551" s="160">
        <f t="shared" si="128"/>
        <v>100</v>
      </c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  <c r="AA551" s="160"/>
      <c r="AB551" s="160"/>
      <c r="AC551" s="160"/>
      <c r="AD551" s="161"/>
    </row>
    <row r="552" spans="1:30" s="68" customFormat="1" ht="15.75" x14ac:dyDescent="0.25">
      <c r="A552" s="110">
        <v>16</v>
      </c>
      <c r="B552" s="111" t="s">
        <v>142</v>
      </c>
      <c r="C552" s="111" t="s">
        <v>179</v>
      </c>
      <c r="D552" s="111">
        <v>1120</v>
      </c>
      <c r="E552" s="111">
        <f t="shared" si="123"/>
        <v>1140</v>
      </c>
      <c r="F552" s="111">
        <f t="shared" si="124"/>
        <v>1340</v>
      </c>
      <c r="G552" s="170">
        <f t="shared" si="127"/>
        <v>1200</v>
      </c>
      <c r="H552" s="163">
        <f t="shared" si="125"/>
        <v>240</v>
      </c>
      <c r="I552" s="163">
        <f t="shared" si="126"/>
        <v>1440</v>
      </c>
      <c r="J552" s="160"/>
      <c r="K552" s="163">
        <v>1100</v>
      </c>
      <c r="L552" s="160">
        <f t="shared" si="128"/>
        <v>100</v>
      </c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  <c r="Z552" s="160"/>
      <c r="AA552" s="160"/>
      <c r="AB552" s="160"/>
      <c r="AC552" s="160"/>
      <c r="AD552" s="161"/>
    </row>
    <row r="553" spans="1:30" s="68" customFormat="1" ht="15.75" x14ac:dyDescent="0.25">
      <c r="A553" s="110">
        <v>17</v>
      </c>
      <c r="B553" s="111" t="s">
        <v>143</v>
      </c>
      <c r="C553" s="111" t="s">
        <v>180</v>
      </c>
      <c r="D553" s="111">
        <v>1030</v>
      </c>
      <c r="E553" s="111">
        <f t="shared" si="123"/>
        <v>1050</v>
      </c>
      <c r="F553" s="111">
        <f t="shared" si="124"/>
        <v>1250</v>
      </c>
      <c r="G553" s="170">
        <f t="shared" si="127"/>
        <v>1110</v>
      </c>
      <c r="H553" s="163">
        <f t="shared" si="125"/>
        <v>222</v>
      </c>
      <c r="I553" s="163">
        <f t="shared" si="126"/>
        <v>1332</v>
      </c>
      <c r="J553" s="160"/>
      <c r="K553" s="163">
        <v>1010</v>
      </c>
      <c r="L553" s="160">
        <f t="shared" si="128"/>
        <v>100</v>
      </c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  <c r="Z553" s="160"/>
      <c r="AA553" s="160"/>
      <c r="AB553" s="160"/>
      <c r="AC553" s="160"/>
      <c r="AD553" s="161"/>
    </row>
    <row r="557" spans="1:30" ht="18.75" customHeight="1" x14ac:dyDescent="0.25">
      <c r="A557" s="107" t="s">
        <v>266</v>
      </c>
      <c r="B557" s="107"/>
      <c r="C557" s="107"/>
      <c r="D557" s="107"/>
      <c r="E557" s="107"/>
      <c r="F557" s="107"/>
      <c r="G557" s="107"/>
      <c r="H557" s="107"/>
      <c r="I557" s="107"/>
      <c r="J557" s="156"/>
    </row>
    <row r="558" spans="1:30" ht="19.5" customHeight="1" x14ac:dyDescent="0.25">
      <c r="A558" s="108" t="s">
        <v>144</v>
      </c>
      <c r="B558" s="108"/>
      <c r="C558" s="108"/>
      <c r="D558" s="108"/>
      <c r="E558" s="108"/>
      <c r="F558" s="108"/>
      <c r="G558" s="108"/>
      <c r="H558" s="108"/>
      <c r="I558" s="108"/>
      <c r="J558" s="162"/>
    </row>
    <row r="559" spans="1:30" ht="34.5" customHeight="1" x14ac:dyDescent="0.25">
      <c r="A559" s="109" t="s">
        <v>129</v>
      </c>
      <c r="B559" s="111" t="s">
        <v>130</v>
      </c>
      <c r="C559" s="111" t="s">
        <v>77</v>
      </c>
      <c r="D559" s="111" t="s">
        <v>131</v>
      </c>
      <c r="E559" s="111" t="s">
        <v>147</v>
      </c>
      <c r="F559" s="111" t="s">
        <v>148</v>
      </c>
      <c r="G559" s="157" t="s">
        <v>149</v>
      </c>
      <c r="H559" s="157" t="s">
        <v>132</v>
      </c>
      <c r="I559" s="157" t="s">
        <v>145</v>
      </c>
      <c r="J559" s="158"/>
    </row>
    <row r="560" spans="1:30" ht="15.75" x14ac:dyDescent="0.25">
      <c r="A560" s="113">
        <v>1</v>
      </c>
      <c r="B560" s="112" t="s">
        <v>133</v>
      </c>
      <c r="C560" s="112" t="s">
        <v>146</v>
      </c>
      <c r="D560" s="112">
        <v>5810</v>
      </c>
      <c r="E560" s="112">
        <f>D560+20</f>
        <v>5830</v>
      </c>
      <c r="F560" s="112">
        <f>D560+220</f>
        <v>6030</v>
      </c>
      <c r="G560" s="169">
        <f t="shared" ref="G560:G576" si="129">E560+60</f>
        <v>5890</v>
      </c>
      <c r="H560" s="159">
        <f>G560*20/100</f>
        <v>1178</v>
      </c>
      <c r="I560" s="159">
        <f>G560+H560</f>
        <v>7068</v>
      </c>
      <c r="J560" s="160"/>
    </row>
    <row r="561" spans="1:30" ht="15.75" x14ac:dyDescent="0.25">
      <c r="A561" s="113">
        <v>2</v>
      </c>
      <c r="B561" s="112" t="s">
        <v>134</v>
      </c>
      <c r="C561" s="112" t="s">
        <v>166</v>
      </c>
      <c r="D561" s="112">
        <v>5600</v>
      </c>
      <c r="E561" s="112">
        <f t="shared" ref="E561:E576" si="130">D561+20</f>
        <v>5620</v>
      </c>
      <c r="F561" s="112">
        <f t="shared" ref="F561:F573" si="131">D561+220</f>
        <v>5820</v>
      </c>
      <c r="G561" s="169">
        <f t="shared" si="129"/>
        <v>5680</v>
      </c>
      <c r="H561" s="159">
        <f t="shared" ref="H561:H576" si="132">G561*20/100</f>
        <v>1136</v>
      </c>
      <c r="I561" s="159">
        <f t="shared" ref="I561:I576" si="133">G561+H561</f>
        <v>6816</v>
      </c>
      <c r="J561" s="160"/>
    </row>
    <row r="562" spans="1:30" ht="15.75" x14ac:dyDescent="0.25">
      <c r="A562" s="113">
        <v>3</v>
      </c>
      <c r="B562" s="112" t="s">
        <v>135</v>
      </c>
      <c r="C562" s="112" t="s">
        <v>167</v>
      </c>
      <c r="D562" s="112">
        <v>5510</v>
      </c>
      <c r="E562" s="112">
        <f t="shared" si="130"/>
        <v>5530</v>
      </c>
      <c r="F562" s="112">
        <f t="shared" si="131"/>
        <v>5730</v>
      </c>
      <c r="G562" s="169">
        <f t="shared" si="129"/>
        <v>5590</v>
      </c>
      <c r="H562" s="159">
        <f t="shared" si="132"/>
        <v>1118</v>
      </c>
      <c r="I562" s="159">
        <f t="shared" si="133"/>
        <v>6708</v>
      </c>
      <c r="J562" s="160"/>
    </row>
    <row r="563" spans="1:30" ht="15.75" x14ac:dyDescent="0.25">
      <c r="A563" s="113">
        <v>4</v>
      </c>
      <c r="B563" s="112" t="s">
        <v>136</v>
      </c>
      <c r="C563" s="112" t="s">
        <v>168</v>
      </c>
      <c r="D563" s="112">
        <v>5460</v>
      </c>
      <c r="E563" s="112">
        <f t="shared" si="130"/>
        <v>5480</v>
      </c>
      <c r="F563" s="112">
        <f t="shared" si="131"/>
        <v>5680</v>
      </c>
      <c r="G563" s="169">
        <f t="shared" si="129"/>
        <v>5540</v>
      </c>
      <c r="H563" s="159">
        <f t="shared" si="132"/>
        <v>1108</v>
      </c>
      <c r="I563" s="159">
        <f t="shared" si="133"/>
        <v>6648</v>
      </c>
      <c r="J563" s="160"/>
    </row>
    <row r="564" spans="1:30" s="68" customFormat="1" ht="15.75" x14ac:dyDescent="0.25">
      <c r="A564" s="113">
        <v>5</v>
      </c>
      <c r="B564" s="112" t="s">
        <v>137</v>
      </c>
      <c r="C564" s="112" t="s">
        <v>169</v>
      </c>
      <c r="D564" s="112">
        <v>4985</v>
      </c>
      <c r="E564" s="112">
        <f t="shared" si="130"/>
        <v>5005</v>
      </c>
      <c r="F564" s="112">
        <f t="shared" si="131"/>
        <v>5205</v>
      </c>
      <c r="G564" s="169">
        <f t="shared" si="129"/>
        <v>5065</v>
      </c>
      <c r="H564" s="159">
        <f t="shared" si="132"/>
        <v>1013</v>
      </c>
      <c r="I564" s="159">
        <f t="shared" si="133"/>
        <v>6078</v>
      </c>
      <c r="J564" s="160"/>
      <c r="K564" s="136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  <c r="AA564" s="160"/>
      <c r="AB564" s="160"/>
      <c r="AC564" s="160"/>
      <c r="AD564" s="161"/>
    </row>
    <row r="565" spans="1:30" s="68" customFormat="1" ht="15.75" x14ac:dyDescent="0.25">
      <c r="A565" s="113">
        <v>6</v>
      </c>
      <c r="B565" s="112" t="s">
        <v>138</v>
      </c>
      <c r="C565" s="112" t="s">
        <v>170</v>
      </c>
      <c r="D565" s="112">
        <v>4830</v>
      </c>
      <c r="E565" s="112">
        <f t="shared" si="130"/>
        <v>4850</v>
      </c>
      <c r="F565" s="112">
        <f t="shared" si="131"/>
        <v>5050</v>
      </c>
      <c r="G565" s="169">
        <f t="shared" si="129"/>
        <v>4910</v>
      </c>
      <c r="H565" s="159">
        <f t="shared" si="132"/>
        <v>982</v>
      </c>
      <c r="I565" s="159">
        <f t="shared" si="133"/>
        <v>5892</v>
      </c>
      <c r="J565" s="160"/>
      <c r="K565" s="136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  <c r="AA565" s="160"/>
      <c r="AB565" s="160"/>
      <c r="AC565" s="160"/>
      <c r="AD565" s="161"/>
    </row>
    <row r="566" spans="1:30" s="68" customFormat="1" ht="15.75" x14ac:dyDescent="0.25">
      <c r="A566" s="113">
        <v>7</v>
      </c>
      <c r="B566" s="112" t="s">
        <v>139</v>
      </c>
      <c r="C566" s="112" t="s">
        <v>171</v>
      </c>
      <c r="D566" s="112">
        <v>4430</v>
      </c>
      <c r="E566" s="112">
        <f t="shared" si="130"/>
        <v>4450</v>
      </c>
      <c r="F566" s="112">
        <f t="shared" si="131"/>
        <v>4650</v>
      </c>
      <c r="G566" s="169">
        <f t="shared" si="129"/>
        <v>4510</v>
      </c>
      <c r="H566" s="159">
        <f t="shared" si="132"/>
        <v>902</v>
      </c>
      <c r="I566" s="159">
        <f t="shared" si="133"/>
        <v>5412</v>
      </c>
      <c r="J566" s="160"/>
      <c r="K566" s="136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  <c r="AA566" s="160"/>
      <c r="AB566" s="160"/>
      <c r="AC566" s="160"/>
      <c r="AD566" s="161"/>
    </row>
    <row r="567" spans="1:30" s="68" customFormat="1" ht="15.75" x14ac:dyDescent="0.25">
      <c r="A567" s="113">
        <v>8</v>
      </c>
      <c r="B567" s="112" t="s">
        <v>140</v>
      </c>
      <c r="C567" s="112" t="s">
        <v>172</v>
      </c>
      <c r="D567" s="112">
        <v>3880</v>
      </c>
      <c r="E567" s="112">
        <f t="shared" si="130"/>
        <v>3900</v>
      </c>
      <c r="F567" s="112">
        <f t="shared" si="131"/>
        <v>4100</v>
      </c>
      <c r="G567" s="169">
        <f t="shared" si="129"/>
        <v>3960</v>
      </c>
      <c r="H567" s="159">
        <f t="shared" si="132"/>
        <v>792</v>
      </c>
      <c r="I567" s="159">
        <f t="shared" si="133"/>
        <v>4752</v>
      </c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  <c r="AA567" s="160"/>
      <c r="AB567" s="160"/>
      <c r="AC567" s="160"/>
      <c r="AD567" s="161"/>
    </row>
    <row r="568" spans="1:30" ht="15.75" x14ac:dyDescent="0.25">
      <c r="A568" s="113">
        <v>9</v>
      </c>
      <c r="B568" s="112" t="s">
        <v>112</v>
      </c>
      <c r="C568" s="112" t="s">
        <v>173</v>
      </c>
      <c r="D568" s="112">
        <v>3620</v>
      </c>
      <c r="E568" s="112">
        <f t="shared" si="130"/>
        <v>3640</v>
      </c>
      <c r="F568" s="112">
        <f t="shared" si="131"/>
        <v>3840</v>
      </c>
      <c r="G568" s="169">
        <f t="shared" si="129"/>
        <v>3700</v>
      </c>
      <c r="H568" s="159">
        <f t="shared" si="132"/>
        <v>740</v>
      </c>
      <c r="I568" s="159">
        <f t="shared" si="133"/>
        <v>4440</v>
      </c>
      <c r="J568" s="160"/>
    </row>
    <row r="569" spans="1:30" ht="15.75" x14ac:dyDescent="0.25">
      <c r="A569" s="113">
        <v>10</v>
      </c>
      <c r="B569" s="112" t="s">
        <v>11</v>
      </c>
      <c r="C569" s="112" t="s">
        <v>174</v>
      </c>
      <c r="D569" s="112">
        <v>3480</v>
      </c>
      <c r="E569" s="112">
        <f t="shared" si="130"/>
        <v>3500</v>
      </c>
      <c r="F569" s="112">
        <f t="shared" si="131"/>
        <v>3700</v>
      </c>
      <c r="G569" s="169">
        <f t="shared" si="129"/>
        <v>3560</v>
      </c>
      <c r="H569" s="159">
        <f t="shared" si="132"/>
        <v>712</v>
      </c>
      <c r="I569" s="159">
        <f t="shared" si="133"/>
        <v>4272</v>
      </c>
      <c r="J569" s="160"/>
    </row>
    <row r="570" spans="1:30" ht="15.75" x14ac:dyDescent="0.25">
      <c r="A570" s="113">
        <v>11</v>
      </c>
      <c r="B570" s="112" t="s">
        <v>6</v>
      </c>
      <c r="C570" s="112" t="s">
        <v>175</v>
      </c>
      <c r="D570" s="112">
        <v>2940</v>
      </c>
      <c r="E570" s="112">
        <f t="shared" si="130"/>
        <v>2960</v>
      </c>
      <c r="F570" s="112">
        <f t="shared" si="131"/>
        <v>3160</v>
      </c>
      <c r="G570" s="169">
        <f t="shared" si="129"/>
        <v>3020</v>
      </c>
      <c r="H570" s="159">
        <f t="shared" si="132"/>
        <v>604</v>
      </c>
      <c r="I570" s="159">
        <f t="shared" si="133"/>
        <v>3624</v>
      </c>
      <c r="J570" s="160"/>
    </row>
    <row r="571" spans="1:30" ht="15.75" x14ac:dyDescent="0.25">
      <c r="A571" s="113">
        <v>12</v>
      </c>
      <c r="B571" s="112" t="s">
        <v>141</v>
      </c>
      <c r="C571" s="112" t="s">
        <v>176</v>
      </c>
      <c r="D571" s="112">
        <v>2580</v>
      </c>
      <c r="E571" s="112">
        <f t="shared" si="130"/>
        <v>2600</v>
      </c>
      <c r="F571" s="112">
        <f t="shared" si="131"/>
        <v>2800</v>
      </c>
      <c r="G571" s="169">
        <f t="shared" si="129"/>
        <v>2660</v>
      </c>
      <c r="H571" s="159">
        <f t="shared" si="132"/>
        <v>532</v>
      </c>
      <c r="I571" s="159">
        <f t="shared" si="133"/>
        <v>3192</v>
      </c>
      <c r="J571" s="160"/>
    </row>
    <row r="572" spans="1:30" ht="15.75" x14ac:dyDescent="0.25">
      <c r="A572" s="113">
        <v>13</v>
      </c>
      <c r="B572" s="112" t="s">
        <v>20</v>
      </c>
      <c r="C572" s="112" t="s">
        <v>177</v>
      </c>
      <c r="D572" s="112">
        <v>2160</v>
      </c>
      <c r="E572" s="112">
        <f t="shared" si="130"/>
        <v>2180</v>
      </c>
      <c r="F572" s="112">
        <f t="shared" si="131"/>
        <v>2380</v>
      </c>
      <c r="G572" s="169">
        <f t="shared" si="129"/>
        <v>2240</v>
      </c>
      <c r="H572" s="159">
        <f t="shared" si="132"/>
        <v>448</v>
      </c>
      <c r="I572" s="159">
        <f t="shared" si="133"/>
        <v>2688</v>
      </c>
      <c r="J572" s="160"/>
    </row>
    <row r="573" spans="1:30" ht="15.75" x14ac:dyDescent="0.25">
      <c r="A573" s="113">
        <v>14</v>
      </c>
      <c r="B573" s="112" t="s">
        <v>30</v>
      </c>
      <c r="C573" s="112" t="s">
        <v>93</v>
      </c>
      <c r="D573" s="112">
        <v>2020</v>
      </c>
      <c r="E573" s="112">
        <f t="shared" si="130"/>
        <v>2040</v>
      </c>
      <c r="F573" s="112">
        <f t="shared" si="131"/>
        <v>2240</v>
      </c>
      <c r="G573" s="169">
        <f t="shared" si="129"/>
        <v>2100</v>
      </c>
      <c r="H573" s="159">
        <f t="shared" si="132"/>
        <v>420</v>
      </c>
      <c r="I573" s="159">
        <f t="shared" si="133"/>
        <v>2520</v>
      </c>
      <c r="J573" s="160"/>
    </row>
    <row r="574" spans="1:30" ht="15.75" x14ac:dyDescent="0.25">
      <c r="A574" s="113">
        <v>15</v>
      </c>
      <c r="B574" s="112" t="s">
        <v>17</v>
      </c>
      <c r="C574" s="112" t="s">
        <v>178</v>
      </c>
      <c r="D574" s="112">
        <v>1420</v>
      </c>
      <c r="E574" s="112">
        <f t="shared" si="130"/>
        <v>1440</v>
      </c>
      <c r="F574" s="133">
        <f>D574+440</f>
        <v>1860</v>
      </c>
      <c r="G574" s="169">
        <f t="shared" si="129"/>
        <v>1500</v>
      </c>
      <c r="H574" s="159">
        <f t="shared" si="132"/>
        <v>300</v>
      </c>
      <c r="I574" s="159">
        <f t="shared" si="133"/>
        <v>1800</v>
      </c>
      <c r="J574" s="160"/>
    </row>
    <row r="575" spans="1:30" ht="15.75" x14ac:dyDescent="0.25">
      <c r="A575" s="113">
        <v>16</v>
      </c>
      <c r="B575" s="112" t="s">
        <v>142</v>
      </c>
      <c r="C575" s="112" t="s">
        <v>179</v>
      </c>
      <c r="D575" s="112">
        <v>1370</v>
      </c>
      <c r="E575" s="112">
        <f t="shared" si="130"/>
        <v>1390</v>
      </c>
      <c r="F575" s="112">
        <f t="shared" ref="F575:F576" si="134">D575+220</f>
        <v>1590</v>
      </c>
      <c r="G575" s="169">
        <f t="shared" si="129"/>
        <v>1450</v>
      </c>
      <c r="H575" s="159">
        <f t="shared" si="132"/>
        <v>290</v>
      </c>
      <c r="I575" s="159">
        <f t="shared" si="133"/>
        <v>1740</v>
      </c>
      <c r="J575" s="160"/>
    </row>
    <row r="576" spans="1:30" ht="15.75" x14ac:dyDescent="0.25">
      <c r="A576" s="113">
        <v>17</v>
      </c>
      <c r="B576" s="112" t="s">
        <v>143</v>
      </c>
      <c r="C576" s="112" t="s">
        <v>180</v>
      </c>
      <c r="D576" s="112">
        <v>1280</v>
      </c>
      <c r="E576" s="112">
        <f t="shared" si="130"/>
        <v>1300</v>
      </c>
      <c r="F576" s="112">
        <f t="shared" si="134"/>
        <v>1500</v>
      </c>
      <c r="G576" s="169">
        <f t="shared" si="129"/>
        <v>1360</v>
      </c>
      <c r="H576" s="159">
        <f t="shared" si="132"/>
        <v>272</v>
      </c>
      <c r="I576" s="159">
        <f t="shared" si="133"/>
        <v>1632</v>
      </c>
      <c r="J576" s="160"/>
    </row>
    <row r="582" spans="1:10" ht="20.25" customHeight="1" x14ac:dyDescent="0.25">
      <c r="A582" s="107" t="s">
        <v>267</v>
      </c>
      <c r="B582" s="107"/>
      <c r="C582" s="107"/>
      <c r="D582" s="107"/>
      <c r="E582" s="107"/>
      <c r="F582" s="107"/>
      <c r="G582" s="107"/>
      <c r="H582" s="107"/>
      <c r="I582" s="107"/>
      <c r="J582" s="156"/>
    </row>
    <row r="583" spans="1:10" ht="21" customHeight="1" x14ac:dyDescent="0.25">
      <c r="A583" s="108" t="s">
        <v>128</v>
      </c>
      <c r="B583" s="108"/>
      <c r="C583" s="108"/>
      <c r="D583" s="108"/>
      <c r="E583" s="108"/>
      <c r="F583" s="108"/>
      <c r="G583" s="108"/>
      <c r="H583" s="108"/>
      <c r="I583" s="108"/>
    </row>
    <row r="584" spans="1:10" ht="30" customHeight="1" x14ac:dyDescent="0.25">
      <c r="A584" s="109" t="s">
        <v>129</v>
      </c>
      <c r="B584" s="111" t="s">
        <v>130</v>
      </c>
      <c r="C584" s="111" t="s">
        <v>77</v>
      </c>
      <c r="D584" s="111" t="s">
        <v>131</v>
      </c>
      <c r="E584" s="111" t="s">
        <v>147</v>
      </c>
      <c r="F584" s="111" t="s">
        <v>148</v>
      </c>
      <c r="G584" s="157" t="s">
        <v>149</v>
      </c>
      <c r="H584" s="157" t="s">
        <v>132</v>
      </c>
      <c r="I584" s="157" t="s">
        <v>145</v>
      </c>
      <c r="J584" s="158"/>
    </row>
    <row r="585" spans="1:10" ht="15.75" x14ac:dyDescent="0.25">
      <c r="A585" s="113">
        <v>1</v>
      </c>
      <c r="B585" s="112" t="s">
        <v>133</v>
      </c>
      <c r="C585" s="112" t="s">
        <v>146</v>
      </c>
      <c r="D585" s="111">
        <v>5810</v>
      </c>
      <c r="E585" s="111">
        <f>D585+20</f>
        <v>5830</v>
      </c>
      <c r="F585" s="111">
        <f>D585+220</f>
        <v>6030</v>
      </c>
      <c r="G585" s="170">
        <f>D585+80</f>
        <v>5890</v>
      </c>
      <c r="H585" s="163">
        <f>G585*20/100</f>
        <v>1178</v>
      </c>
      <c r="I585" s="163">
        <f>G585+H585</f>
        <v>7068</v>
      </c>
      <c r="J585" s="160"/>
    </row>
    <row r="586" spans="1:10" ht="15.75" x14ac:dyDescent="0.25">
      <c r="A586" s="113">
        <v>2</v>
      </c>
      <c r="B586" s="112" t="s">
        <v>134</v>
      </c>
      <c r="C586" s="112" t="s">
        <v>166</v>
      </c>
      <c r="D586" s="111">
        <v>5600</v>
      </c>
      <c r="E586" s="111">
        <f t="shared" ref="E586:E601" si="135">D586+20</f>
        <v>5620</v>
      </c>
      <c r="F586" s="111">
        <f t="shared" ref="F586:F601" si="136">D586+220</f>
        <v>5820</v>
      </c>
      <c r="G586" s="170">
        <f>D586+80</f>
        <v>5680</v>
      </c>
      <c r="H586" s="163">
        <f t="shared" ref="H586:H601" si="137">G586*20/100</f>
        <v>1136</v>
      </c>
      <c r="I586" s="163">
        <f t="shared" ref="I586:I601" si="138">G586+H586</f>
        <v>6816</v>
      </c>
      <c r="J586" s="160"/>
    </row>
    <row r="587" spans="1:10" ht="15.75" x14ac:dyDescent="0.25">
      <c r="A587" s="113">
        <v>3</v>
      </c>
      <c r="B587" s="112" t="s">
        <v>135</v>
      </c>
      <c r="C587" s="112" t="s">
        <v>167</v>
      </c>
      <c r="D587" s="111">
        <v>5510</v>
      </c>
      <c r="E587" s="111">
        <f t="shared" si="135"/>
        <v>5530</v>
      </c>
      <c r="F587" s="111">
        <f t="shared" si="136"/>
        <v>5730</v>
      </c>
      <c r="G587" s="170">
        <f>D587+80</f>
        <v>5590</v>
      </c>
      <c r="H587" s="163">
        <f t="shared" si="137"/>
        <v>1118</v>
      </c>
      <c r="I587" s="163">
        <f t="shared" si="138"/>
        <v>6708</v>
      </c>
      <c r="J587" s="160"/>
    </row>
    <row r="588" spans="1:10" ht="15.75" x14ac:dyDescent="0.25">
      <c r="A588" s="113">
        <v>4</v>
      </c>
      <c r="B588" s="112" t="s">
        <v>136</v>
      </c>
      <c r="C588" s="112" t="s">
        <v>168</v>
      </c>
      <c r="D588" s="111">
        <v>5460</v>
      </c>
      <c r="E588" s="111">
        <f t="shared" si="135"/>
        <v>5480</v>
      </c>
      <c r="F588" s="111">
        <f t="shared" si="136"/>
        <v>5680</v>
      </c>
      <c r="G588" s="170">
        <f t="shared" ref="G588:G601" si="139">E588+60</f>
        <v>5540</v>
      </c>
      <c r="H588" s="163">
        <f t="shared" si="137"/>
        <v>1108</v>
      </c>
      <c r="I588" s="163">
        <f t="shared" si="138"/>
        <v>6648</v>
      </c>
      <c r="J588" s="160"/>
    </row>
    <row r="589" spans="1:10" ht="15.75" x14ac:dyDescent="0.25">
      <c r="A589" s="113">
        <v>5</v>
      </c>
      <c r="B589" s="112" t="s">
        <v>137</v>
      </c>
      <c r="C589" s="112" t="s">
        <v>169</v>
      </c>
      <c r="D589" s="111">
        <v>4985</v>
      </c>
      <c r="E589" s="111">
        <f t="shared" si="135"/>
        <v>5005</v>
      </c>
      <c r="F589" s="111">
        <f t="shared" si="136"/>
        <v>5205</v>
      </c>
      <c r="G589" s="170">
        <f t="shared" si="139"/>
        <v>5065</v>
      </c>
      <c r="H589" s="163">
        <f t="shared" si="137"/>
        <v>1013</v>
      </c>
      <c r="I589" s="163">
        <f t="shared" si="138"/>
        <v>6078</v>
      </c>
      <c r="J589" s="160"/>
    </row>
    <row r="590" spans="1:10" ht="15.75" x14ac:dyDescent="0.25">
      <c r="A590" s="113">
        <v>6</v>
      </c>
      <c r="B590" s="112" t="s">
        <v>138</v>
      </c>
      <c r="C590" s="112" t="s">
        <v>170</v>
      </c>
      <c r="D590" s="111">
        <v>4830</v>
      </c>
      <c r="E590" s="111">
        <f t="shared" si="135"/>
        <v>4850</v>
      </c>
      <c r="F590" s="111">
        <f t="shared" si="136"/>
        <v>5050</v>
      </c>
      <c r="G590" s="170">
        <f t="shared" si="139"/>
        <v>4910</v>
      </c>
      <c r="H590" s="163">
        <f t="shared" si="137"/>
        <v>982</v>
      </c>
      <c r="I590" s="163">
        <f t="shared" si="138"/>
        <v>5892</v>
      </c>
      <c r="J590" s="160"/>
    </row>
    <row r="591" spans="1:10" ht="15.75" x14ac:dyDescent="0.25">
      <c r="A591" s="113">
        <v>7</v>
      </c>
      <c r="B591" s="112" t="s">
        <v>139</v>
      </c>
      <c r="C591" s="112" t="s">
        <v>171</v>
      </c>
      <c r="D591" s="111">
        <v>4430</v>
      </c>
      <c r="E591" s="111">
        <f t="shared" si="135"/>
        <v>4450</v>
      </c>
      <c r="F591" s="111">
        <f t="shared" si="136"/>
        <v>4650</v>
      </c>
      <c r="G591" s="170">
        <f t="shared" si="139"/>
        <v>4510</v>
      </c>
      <c r="H591" s="163">
        <f t="shared" si="137"/>
        <v>902</v>
      </c>
      <c r="I591" s="163">
        <f t="shared" si="138"/>
        <v>5412</v>
      </c>
      <c r="J591" s="160"/>
    </row>
    <row r="592" spans="1:10" ht="15.75" x14ac:dyDescent="0.25">
      <c r="A592" s="113">
        <v>8</v>
      </c>
      <c r="B592" s="112" t="s">
        <v>140</v>
      </c>
      <c r="C592" s="112" t="s">
        <v>172</v>
      </c>
      <c r="D592" s="112">
        <v>3330</v>
      </c>
      <c r="E592" s="112">
        <f t="shared" si="135"/>
        <v>3350</v>
      </c>
      <c r="F592" s="112">
        <f t="shared" si="136"/>
        <v>3550</v>
      </c>
      <c r="G592" s="169">
        <f t="shared" si="139"/>
        <v>3410</v>
      </c>
      <c r="H592" s="159">
        <f t="shared" si="137"/>
        <v>682</v>
      </c>
      <c r="I592" s="159">
        <f t="shared" si="138"/>
        <v>4092</v>
      </c>
    </row>
    <row r="593" spans="1:10" ht="15.75" x14ac:dyDescent="0.25">
      <c r="A593" s="113">
        <v>9</v>
      </c>
      <c r="B593" s="112" t="s">
        <v>112</v>
      </c>
      <c r="C593" s="112" t="s">
        <v>173</v>
      </c>
      <c r="D593" s="112">
        <v>2650</v>
      </c>
      <c r="E593" s="112">
        <f t="shared" si="135"/>
        <v>2670</v>
      </c>
      <c r="F593" s="112">
        <f t="shared" si="136"/>
        <v>2870</v>
      </c>
      <c r="G593" s="169">
        <f t="shared" si="139"/>
        <v>2730</v>
      </c>
      <c r="H593" s="159">
        <f t="shared" si="137"/>
        <v>546</v>
      </c>
      <c r="I593" s="159">
        <f t="shared" si="138"/>
        <v>3276</v>
      </c>
    </row>
    <row r="594" spans="1:10" ht="15.75" x14ac:dyDescent="0.25">
      <c r="A594" s="113">
        <v>10</v>
      </c>
      <c r="B594" s="112" t="s">
        <v>11</v>
      </c>
      <c r="C594" s="112" t="s">
        <v>174</v>
      </c>
      <c r="D594" s="112">
        <v>2510</v>
      </c>
      <c r="E594" s="112">
        <f t="shared" si="135"/>
        <v>2530</v>
      </c>
      <c r="F594" s="112">
        <f t="shared" si="136"/>
        <v>2730</v>
      </c>
      <c r="G594" s="169">
        <f t="shared" si="139"/>
        <v>2590</v>
      </c>
      <c r="H594" s="159">
        <f t="shared" si="137"/>
        <v>518</v>
      </c>
      <c r="I594" s="159">
        <f t="shared" si="138"/>
        <v>3108</v>
      </c>
    </row>
    <row r="595" spans="1:10" ht="15.75" x14ac:dyDescent="0.25">
      <c r="A595" s="113">
        <v>11</v>
      </c>
      <c r="B595" s="112" t="s">
        <v>6</v>
      </c>
      <c r="C595" s="112" t="s">
        <v>175</v>
      </c>
      <c r="D595" s="112">
        <v>2020</v>
      </c>
      <c r="E595" s="112">
        <f t="shared" si="135"/>
        <v>2040</v>
      </c>
      <c r="F595" s="112">
        <f t="shared" si="136"/>
        <v>2240</v>
      </c>
      <c r="G595" s="169">
        <f t="shared" si="139"/>
        <v>2100</v>
      </c>
      <c r="H595" s="159">
        <f t="shared" si="137"/>
        <v>420</v>
      </c>
      <c r="I595" s="159">
        <f t="shared" si="138"/>
        <v>2520</v>
      </c>
    </row>
    <row r="596" spans="1:10" ht="15.75" x14ac:dyDescent="0.25">
      <c r="A596" s="113">
        <v>12</v>
      </c>
      <c r="B596" s="112" t="s">
        <v>141</v>
      </c>
      <c r="C596" s="112" t="s">
        <v>176</v>
      </c>
      <c r="D596" s="112">
        <v>1750</v>
      </c>
      <c r="E596" s="112">
        <f t="shared" si="135"/>
        <v>1770</v>
      </c>
      <c r="F596" s="112">
        <f t="shared" si="136"/>
        <v>1970</v>
      </c>
      <c r="G596" s="169">
        <f t="shared" si="139"/>
        <v>1830</v>
      </c>
      <c r="H596" s="159">
        <f t="shared" si="137"/>
        <v>366</v>
      </c>
      <c r="I596" s="159">
        <f t="shared" si="138"/>
        <v>2196</v>
      </c>
    </row>
    <row r="597" spans="1:10" ht="15.75" x14ac:dyDescent="0.25">
      <c r="A597" s="113">
        <v>13</v>
      </c>
      <c r="B597" s="112" t="s">
        <v>20</v>
      </c>
      <c r="C597" s="112" t="s">
        <v>177</v>
      </c>
      <c r="D597" s="112">
        <v>1380</v>
      </c>
      <c r="E597" s="112">
        <f t="shared" si="135"/>
        <v>1400</v>
      </c>
      <c r="F597" s="112">
        <f t="shared" si="136"/>
        <v>1600</v>
      </c>
      <c r="G597" s="169">
        <f t="shared" si="139"/>
        <v>1460</v>
      </c>
      <c r="H597" s="159">
        <f t="shared" si="137"/>
        <v>292</v>
      </c>
      <c r="I597" s="159">
        <f t="shared" si="138"/>
        <v>1752</v>
      </c>
    </row>
    <row r="598" spans="1:10" ht="15.75" x14ac:dyDescent="0.25">
      <c r="A598" s="113">
        <v>14</v>
      </c>
      <c r="B598" s="112" t="s">
        <v>30</v>
      </c>
      <c r="C598" s="112" t="s">
        <v>93</v>
      </c>
      <c r="D598" s="112">
        <v>1200</v>
      </c>
      <c r="E598" s="112">
        <f t="shared" si="135"/>
        <v>1220</v>
      </c>
      <c r="F598" s="112">
        <f t="shared" si="136"/>
        <v>1420</v>
      </c>
      <c r="G598" s="169">
        <f t="shared" si="139"/>
        <v>1280</v>
      </c>
      <c r="H598" s="159">
        <f t="shared" si="137"/>
        <v>256</v>
      </c>
      <c r="I598" s="159">
        <f t="shared" si="138"/>
        <v>1536</v>
      </c>
    </row>
    <row r="599" spans="1:10" ht="15.75" x14ac:dyDescent="0.25">
      <c r="A599" s="113">
        <v>15</v>
      </c>
      <c r="B599" s="112" t="s">
        <v>17</v>
      </c>
      <c r="C599" s="112" t="s">
        <v>178</v>
      </c>
      <c r="D599" s="112">
        <v>1070</v>
      </c>
      <c r="E599" s="112">
        <f t="shared" si="135"/>
        <v>1090</v>
      </c>
      <c r="F599" s="112">
        <f t="shared" si="136"/>
        <v>1290</v>
      </c>
      <c r="G599" s="169">
        <f t="shared" si="139"/>
        <v>1150</v>
      </c>
      <c r="H599" s="159">
        <f t="shared" si="137"/>
        <v>230</v>
      </c>
      <c r="I599" s="159">
        <f t="shared" si="138"/>
        <v>1380</v>
      </c>
    </row>
    <row r="600" spans="1:10" ht="15.75" x14ac:dyDescent="0.25">
      <c r="A600" s="113">
        <v>16</v>
      </c>
      <c r="B600" s="112" t="s">
        <v>142</v>
      </c>
      <c r="C600" s="112" t="s">
        <v>179</v>
      </c>
      <c r="D600" s="112">
        <v>1020</v>
      </c>
      <c r="E600" s="112">
        <f t="shared" si="135"/>
        <v>1040</v>
      </c>
      <c r="F600" s="112">
        <f t="shared" si="136"/>
        <v>1240</v>
      </c>
      <c r="G600" s="169">
        <f t="shared" si="139"/>
        <v>1100</v>
      </c>
      <c r="H600" s="159">
        <f t="shared" si="137"/>
        <v>220</v>
      </c>
      <c r="I600" s="159">
        <f t="shared" si="138"/>
        <v>1320</v>
      </c>
    </row>
    <row r="601" spans="1:10" ht="15.75" x14ac:dyDescent="0.25">
      <c r="A601" s="113">
        <v>17</v>
      </c>
      <c r="B601" s="112" t="s">
        <v>143</v>
      </c>
      <c r="C601" s="112" t="s">
        <v>180</v>
      </c>
      <c r="D601" s="112">
        <v>930</v>
      </c>
      <c r="E601" s="112">
        <f t="shared" si="135"/>
        <v>950</v>
      </c>
      <c r="F601" s="112">
        <f t="shared" si="136"/>
        <v>1150</v>
      </c>
      <c r="G601" s="169">
        <f t="shared" si="139"/>
        <v>1010</v>
      </c>
      <c r="H601" s="159">
        <f t="shared" si="137"/>
        <v>202</v>
      </c>
      <c r="I601" s="159">
        <f t="shared" si="138"/>
        <v>1212</v>
      </c>
    </row>
    <row r="605" spans="1:10" ht="18.75" customHeight="1" x14ac:dyDescent="0.25">
      <c r="A605" s="107" t="s">
        <v>267</v>
      </c>
      <c r="B605" s="107"/>
      <c r="C605" s="107"/>
      <c r="D605" s="107"/>
      <c r="E605" s="107"/>
      <c r="F605" s="107"/>
      <c r="G605" s="107"/>
      <c r="H605" s="107"/>
      <c r="I605" s="107"/>
      <c r="J605" s="156"/>
    </row>
    <row r="606" spans="1:10" ht="19.5" customHeight="1" x14ac:dyDescent="0.25">
      <c r="A606" s="108" t="s">
        <v>144</v>
      </c>
      <c r="B606" s="108"/>
      <c r="C606" s="108"/>
      <c r="D606" s="108"/>
      <c r="E606" s="108"/>
      <c r="F606" s="108"/>
      <c r="G606" s="108"/>
      <c r="H606" s="108"/>
      <c r="I606" s="108"/>
      <c r="J606" s="162"/>
    </row>
    <row r="607" spans="1:10" ht="34.5" customHeight="1" x14ac:dyDescent="0.25">
      <c r="A607" s="109" t="s">
        <v>129</v>
      </c>
      <c r="B607" s="111" t="s">
        <v>130</v>
      </c>
      <c r="C607" s="111" t="s">
        <v>77</v>
      </c>
      <c r="D607" s="111" t="s">
        <v>131</v>
      </c>
      <c r="E607" s="111" t="s">
        <v>147</v>
      </c>
      <c r="F607" s="111" t="s">
        <v>148</v>
      </c>
      <c r="G607" s="157" t="s">
        <v>149</v>
      </c>
      <c r="H607" s="157" t="s">
        <v>132</v>
      </c>
      <c r="I607" s="157" t="s">
        <v>145</v>
      </c>
      <c r="J607" s="158"/>
    </row>
    <row r="608" spans="1:10" ht="15.75" x14ac:dyDescent="0.25">
      <c r="A608" s="113">
        <v>1</v>
      </c>
      <c r="B608" s="112" t="s">
        <v>133</v>
      </c>
      <c r="C608" s="112" t="s">
        <v>146</v>
      </c>
      <c r="D608" s="111">
        <v>5810</v>
      </c>
      <c r="E608" s="111">
        <f>D608+20</f>
        <v>5830</v>
      </c>
      <c r="F608" s="111">
        <f>D608+220</f>
        <v>6030</v>
      </c>
      <c r="G608" s="170">
        <f t="shared" ref="G608:G624" si="140">E608+60</f>
        <v>5890</v>
      </c>
      <c r="H608" s="163">
        <f>G608*20/100</f>
        <v>1178</v>
      </c>
      <c r="I608" s="163">
        <f>G608+H608</f>
        <v>7068</v>
      </c>
      <c r="J608" s="160"/>
    </row>
    <row r="609" spans="1:30" ht="15.75" x14ac:dyDescent="0.25">
      <c r="A609" s="113">
        <v>2</v>
      </c>
      <c r="B609" s="112" t="s">
        <v>134</v>
      </c>
      <c r="C609" s="112" t="s">
        <v>166</v>
      </c>
      <c r="D609" s="111">
        <v>5600</v>
      </c>
      <c r="E609" s="111">
        <f t="shared" ref="E609:E624" si="141">D609+20</f>
        <v>5620</v>
      </c>
      <c r="F609" s="111">
        <f t="shared" ref="F609:F624" si="142">D609+220</f>
        <v>5820</v>
      </c>
      <c r="G609" s="170">
        <f t="shared" si="140"/>
        <v>5680</v>
      </c>
      <c r="H609" s="163">
        <f t="shared" ref="H609:H624" si="143">G609*20/100</f>
        <v>1136</v>
      </c>
      <c r="I609" s="163">
        <f t="shared" ref="I609:I624" si="144">G609+H609</f>
        <v>6816</v>
      </c>
      <c r="J609" s="160"/>
    </row>
    <row r="610" spans="1:30" ht="15.75" x14ac:dyDescent="0.25">
      <c r="A610" s="113">
        <v>3</v>
      </c>
      <c r="B610" s="112" t="s">
        <v>135</v>
      </c>
      <c r="C610" s="112" t="s">
        <v>167</v>
      </c>
      <c r="D610" s="111">
        <v>5510</v>
      </c>
      <c r="E610" s="111">
        <f t="shared" si="141"/>
        <v>5530</v>
      </c>
      <c r="F610" s="111">
        <f t="shared" si="142"/>
        <v>5730</v>
      </c>
      <c r="G610" s="170">
        <f t="shared" si="140"/>
        <v>5590</v>
      </c>
      <c r="H610" s="163">
        <f t="shared" si="143"/>
        <v>1118</v>
      </c>
      <c r="I610" s="163">
        <f t="shared" si="144"/>
        <v>6708</v>
      </c>
      <c r="J610" s="160"/>
    </row>
    <row r="611" spans="1:30" ht="15.75" x14ac:dyDescent="0.25">
      <c r="A611" s="113">
        <v>4</v>
      </c>
      <c r="B611" s="112" t="s">
        <v>136</v>
      </c>
      <c r="C611" s="112" t="s">
        <v>168</v>
      </c>
      <c r="D611" s="111">
        <v>5460</v>
      </c>
      <c r="E611" s="111">
        <f t="shared" si="141"/>
        <v>5480</v>
      </c>
      <c r="F611" s="111">
        <f t="shared" si="142"/>
        <v>5680</v>
      </c>
      <c r="G611" s="170">
        <f t="shared" si="140"/>
        <v>5540</v>
      </c>
      <c r="H611" s="163">
        <f t="shared" si="143"/>
        <v>1108</v>
      </c>
      <c r="I611" s="163">
        <f t="shared" si="144"/>
        <v>6648</v>
      </c>
      <c r="J611" s="160"/>
    </row>
    <row r="612" spans="1:30" s="68" customFormat="1" ht="15.75" x14ac:dyDescent="0.25">
      <c r="A612" s="113">
        <v>5</v>
      </c>
      <c r="B612" s="112" t="s">
        <v>137</v>
      </c>
      <c r="C612" s="112" t="s">
        <v>169</v>
      </c>
      <c r="D612" s="111">
        <v>4985</v>
      </c>
      <c r="E612" s="111">
        <f t="shared" si="141"/>
        <v>5005</v>
      </c>
      <c r="F612" s="111">
        <f t="shared" si="142"/>
        <v>5205</v>
      </c>
      <c r="G612" s="170">
        <f t="shared" si="140"/>
        <v>5065</v>
      </c>
      <c r="H612" s="163">
        <f t="shared" si="143"/>
        <v>1013</v>
      </c>
      <c r="I612" s="163">
        <f t="shared" si="144"/>
        <v>6078</v>
      </c>
      <c r="J612" s="160"/>
      <c r="K612" s="136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  <c r="Z612" s="160"/>
      <c r="AA612" s="160"/>
      <c r="AB612" s="160"/>
      <c r="AC612" s="160"/>
      <c r="AD612" s="161"/>
    </row>
    <row r="613" spans="1:30" s="68" customFormat="1" ht="15.75" x14ac:dyDescent="0.25">
      <c r="A613" s="113">
        <v>6</v>
      </c>
      <c r="B613" s="112" t="s">
        <v>138</v>
      </c>
      <c r="C613" s="112" t="s">
        <v>170</v>
      </c>
      <c r="D613" s="111">
        <v>4830</v>
      </c>
      <c r="E613" s="111">
        <f t="shared" si="141"/>
        <v>4850</v>
      </c>
      <c r="F613" s="111">
        <f t="shared" si="142"/>
        <v>5050</v>
      </c>
      <c r="G613" s="170">
        <f t="shared" si="140"/>
        <v>4910</v>
      </c>
      <c r="H613" s="163">
        <f t="shared" si="143"/>
        <v>982</v>
      </c>
      <c r="I613" s="163">
        <f t="shared" si="144"/>
        <v>5892</v>
      </c>
      <c r="J613" s="160"/>
      <c r="K613" s="136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  <c r="AA613" s="160"/>
      <c r="AB613" s="160"/>
      <c r="AC613" s="160"/>
      <c r="AD613" s="161"/>
    </row>
    <row r="614" spans="1:30" s="68" customFormat="1" ht="15.75" x14ac:dyDescent="0.25">
      <c r="A614" s="113">
        <v>7</v>
      </c>
      <c r="B614" s="112" t="s">
        <v>139</v>
      </c>
      <c r="C614" s="112" t="s">
        <v>171</v>
      </c>
      <c r="D614" s="111">
        <v>4430</v>
      </c>
      <c r="E614" s="111">
        <f t="shared" si="141"/>
        <v>4450</v>
      </c>
      <c r="F614" s="111">
        <f t="shared" si="142"/>
        <v>4650</v>
      </c>
      <c r="G614" s="170">
        <f t="shared" si="140"/>
        <v>4510</v>
      </c>
      <c r="H614" s="163">
        <f t="shared" si="143"/>
        <v>902</v>
      </c>
      <c r="I614" s="163">
        <f t="shared" si="144"/>
        <v>5412</v>
      </c>
      <c r="J614" s="160"/>
      <c r="K614" s="136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  <c r="Z614" s="160"/>
      <c r="AA614" s="160"/>
      <c r="AB614" s="160"/>
      <c r="AC614" s="160"/>
      <c r="AD614" s="161"/>
    </row>
    <row r="615" spans="1:30" s="68" customFormat="1" ht="15.75" x14ac:dyDescent="0.25">
      <c r="A615" s="113">
        <v>8</v>
      </c>
      <c r="B615" s="112" t="s">
        <v>140</v>
      </c>
      <c r="C615" s="112" t="s">
        <v>172</v>
      </c>
      <c r="D615" s="111">
        <v>3880</v>
      </c>
      <c r="E615" s="111">
        <f t="shared" si="141"/>
        <v>3900</v>
      </c>
      <c r="F615" s="111">
        <f t="shared" si="142"/>
        <v>4100</v>
      </c>
      <c r="G615" s="170">
        <f t="shared" si="140"/>
        <v>3960</v>
      </c>
      <c r="H615" s="163">
        <f t="shared" si="143"/>
        <v>792</v>
      </c>
      <c r="I615" s="163">
        <f t="shared" si="144"/>
        <v>4752</v>
      </c>
      <c r="J615" s="160"/>
      <c r="K615" s="136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  <c r="AA615" s="160"/>
      <c r="AB615" s="160"/>
      <c r="AC615" s="160"/>
      <c r="AD615" s="161"/>
    </row>
    <row r="616" spans="1:30" ht="15.75" x14ac:dyDescent="0.25">
      <c r="A616" s="113">
        <v>9</v>
      </c>
      <c r="B616" s="112" t="s">
        <v>112</v>
      </c>
      <c r="C616" s="112" t="s">
        <v>173</v>
      </c>
      <c r="D616" s="111">
        <v>3620</v>
      </c>
      <c r="E616" s="111">
        <f t="shared" si="141"/>
        <v>3640</v>
      </c>
      <c r="F616" s="111">
        <f t="shared" si="142"/>
        <v>3840</v>
      </c>
      <c r="G616" s="170">
        <f t="shared" si="140"/>
        <v>3700</v>
      </c>
      <c r="H616" s="163">
        <f t="shared" si="143"/>
        <v>740</v>
      </c>
      <c r="I616" s="163">
        <f t="shared" si="144"/>
        <v>4440</v>
      </c>
      <c r="J616" s="160"/>
    </row>
    <row r="617" spans="1:30" ht="15.75" x14ac:dyDescent="0.25">
      <c r="A617" s="113">
        <v>10</v>
      </c>
      <c r="B617" s="112" t="s">
        <v>11</v>
      </c>
      <c r="C617" s="112" t="s">
        <v>174</v>
      </c>
      <c r="D617" s="111">
        <v>3480</v>
      </c>
      <c r="E617" s="111">
        <f t="shared" si="141"/>
        <v>3500</v>
      </c>
      <c r="F617" s="111">
        <f t="shared" si="142"/>
        <v>3700</v>
      </c>
      <c r="G617" s="170">
        <f t="shared" si="140"/>
        <v>3560</v>
      </c>
      <c r="H617" s="163">
        <f t="shared" si="143"/>
        <v>712</v>
      </c>
      <c r="I617" s="163">
        <f t="shared" si="144"/>
        <v>4272</v>
      </c>
      <c r="J617" s="160"/>
    </row>
    <row r="618" spans="1:30" ht="15.75" x14ac:dyDescent="0.25">
      <c r="A618" s="113">
        <v>11</v>
      </c>
      <c r="B618" s="112" t="s">
        <v>6</v>
      </c>
      <c r="C618" s="112" t="s">
        <v>175</v>
      </c>
      <c r="D618" s="111">
        <v>2940</v>
      </c>
      <c r="E618" s="111">
        <f t="shared" si="141"/>
        <v>2960</v>
      </c>
      <c r="F618" s="111">
        <f t="shared" si="142"/>
        <v>3160</v>
      </c>
      <c r="G618" s="170">
        <f t="shared" si="140"/>
        <v>3020</v>
      </c>
      <c r="H618" s="163">
        <f t="shared" si="143"/>
        <v>604</v>
      </c>
      <c r="I618" s="163">
        <f t="shared" si="144"/>
        <v>3624</v>
      </c>
      <c r="J618" s="160"/>
    </row>
    <row r="619" spans="1:30" ht="15.75" x14ac:dyDescent="0.25">
      <c r="A619" s="113">
        <v>12</v>
      </c>
      <c r="B619" s="112" t="s">
        <v>141</v>
      </c>
      <c r="C619" s="112" t="s">
        <v>176</v>
      </c>
      <c r="D619" s="111">
        <v>2580</v>
      </c>
      <c r="E619" s="111">
        <f t="shared" si="141"/>
        <v>2600</v>
      </c>
      <c r="F619" s="111">
        <f t="shared" si="142"/>
        <v>2800</v>
      </c>
      <c r="G619" s="170">
        <f t="shared" si="140"/>
        <v>2660</v>
      </c>
      <c r="H619" s="163">
        <f t="shared" si="143"/>
        <v>532</v>
      </c>
      <c r="I619" s="163">
        <f t="shared" si="144"/>
        <v>3192</v>
      </c>
      <c r="J619" s="160"/>
    </row>
    <row r="620" spans="1:30" ht="15.75" x14ac:dyDescent="0.25">
      <c r="A620" s="113">
        <v>13</v>
      </c>
      <c r="B620" s="112" t="s">
        <v>20</v>
      </c>
      <c r="C620" s="112" t="s">
        <v>177</v>
      </c>
      <c r="D620" s="111">
        <v>2160</v>
      </c>
      <c r="E620" s="111">
        <f t="shared" si="141"/>
        <v>2180</v>
      </c>
      <c r="F620" s="111">
        <f t="shared" si="142"/>
        <v>2380</v>
      </c>
      <c r="G620" s="170">
        <f t="shared" si="140"/>
        <v>2240</v>
      </c>
      <c r="H620" s="163">
        <f t="shared" si="143"/>
        <v>448</v>
      </c>
      <c r="I620" s="163">
        <f t="shared" si="144"/>
        <v>2688</v>
      </c>
      <c r="J620" s="160"/>
    </row>
    <row r="621" spans="1:30" ht="15.75" x14ac:dyDescent="0.25">
      <c r="A621" s="113">
        <v>14</v>
      </c>
      <c r="B621" s="112" t="s">
        <v>30</v>
      </c>
      <c r="C621" s="112" t="s">
        <v>93</v>
      </c>
      <c r="D621" s="111">
        <v>2020</v>
      </c>
      <c r="E621" s="111">
        <f t="shared" si="141"/>
        <v>2040</v>
      </c>
      <c r="F621" s="111">
        <f t="shared" si="142"/>
        <v>2240</v>
      </c>
      <c r="G621" s="170">
        <f t="shared" si="140"/>
        <v>2100</v>
      </c>
      <c r="H621" s="163">
        <f t="shared" si="143"/>
        <v>420</v>
      </c>
      <c r="I621" s="163">
        <f t="shared" si="144"/>
        <v>2520</v>
      </c>
      <c r="J621" s="160"/>
    </row>
    <row r="622" spans="1:30" ht="15.75" x14ac:dyDescent="0.25">
      <c r="A622" s="113">
        <v>15</v>
      </c>
      <c r="B622" s="112" t="s">
        <v>17</v>
      </c>
      <c r="C622" s="112" t="s">
        <v>178</v>
      </c>
      <c r="D622" s="111">
        <v>1420</v>
      </c>
      <c r="E622" s="111">
        <f t="shared" si="141"/>
        <v>1440</v>
      </c>
      <c r="F622" s="116">
        <f>D622+440</f>
        <v>1860</v>
      </c>
      <c r="G622" s="170">
        <f t="shared" si="140"/>
        <v>1500</v>
      </c>
      <c r="H622" s="163">
        <f t="shared" si="143"/>
        <v>300</v>
      </c>
      <c r="I622" s="163">
        <f t="shared" si="144"/>
        <v>1800</v>
      </c>
      <c r="J622" s="160"/>
    </row>
    <row r="623" spans="1:30" ht="15.75" x14ac:dyDescent="0.25">
      <c r="A623" s="113">
        <v>16</v>
      </c>
      <c r="B623" s="112" t="s">
        <v>142</v>
      </c>
      <c r="C623" s="112" t="s">
        <v>179</v>
      </c>
      <c r="D623" s="111">
        <v>1370</v>
      </c>
      <c r="E623" s="111">
        <f t="shared" si="141"/>
        <v>1390</v>
      </c>
      <c r="F623" s="111">
        <f t="shared" si="142"/>
        <v>1590</v>
      </c>
      <c r="G623" s="170">
        <f t="shared" si="140"/>
        <v>1450</v>
      </c>
      <c r="H623" s="163">
        <f t="shared" si="143"/>
        <v>290</v>
      </c>
      <c r="I623" s="163">
        <f t="shared" si="144"/>
        <v>1740</v>
      </c>
      <c r="J623" s="160"/>
    </row>
    <row r="624" spans="1:30" ht="15.75" x14ac:dyDescent="0.25">
      <c r="A624" s="113">
        <v>17</v>
      </c>
      <c r="B624" s="112" t="s">
        <v>143</v>
      </c>
      <c r="C624" s="112" t="s">
        <v>180</v>
      </c>
      <c r="D624" s="111">
        <v>1280</v>
      </c>
      <c r="E624" s="111">
        <f t="shared" si="141"/>
        <v>1300</v>
      </c>
      <c r="F624" s="111">
        <f t="shared" si="142"/>
        <v>1500</v>
      </c>
      <c r="G624" s="170">
        <f t="shared" si="140"/>
        <v>1360</v>
      </c>
      <c r="H624" s="163">
        <f t="shared" si="143"/>
        <v>272</v>
      </c>
      <c r="I624" s="163">
        <f t="shared" si="144"/>
        <v>1632</v>
      </c>
      <c r="J624" s="160"/>
    </row>
    <row r="630" spans="1:10" ht="20.25" customHeight="1" x14ac:dyDescent="0.25">
      <c r="A630" s="107" t="s">
        <v>268</v>
      </c>
      <c r="B630" s="107"/>
      <c r="C630" s="107"/>
      <c r="D630" s="107"/>
      <c r="E630" s="107"/>
      <c r="F630" s="107"/>
      <c r="G630" s="107"/>
      <c r="H630" s="107"/>
      <c r="I630" s="107"/>
      <c r="J630" s="156"/>
    </row>
    <row r="631" spans="1:10" ht="21" customHeight="1" x14ac:dyDescent="0.25">
      <c r="A631" s="117" t="s">
        <v>128</v>
      </c>
      <c r="B631" s="117"/>
      <c r="C631" s="117"/>
      <c r="D631" s="117"/>
      <c r="E631" s="117"/>
      <c r="F631" s="117"/>
      <c r="G631" s="117"/>
      <c r="H631" s="117"/>
      <c r="I631" s="118"/>
    </row>
    <row r="632" spans="1:10" ht="30" customHeight="1" x14ac:dyDescent="0.25">
      <c r="A632" s="119" t="s">
        <v>129</v>
      </c>
      <c r="B632" s="134" t="s">
        <v>130</v>
      </c>
      <c r="C632" s="134" t="s">
        <v>77</v>
      </c>
      <c r="D632" s="111" t="s">
        <v>131</v>
      </c>
      <c r="E632" s="111" t="s">
        <v>147</v>
      </c>
      <c r="F632" s="111" t="s">
        <v>148</v>
      </c>
      <c r="G632" s="157" t="s">
        <v>149</v>
      </c>
      <c r="H632" s="157" t="s">
        <v>132</v>
      </c>
      <c r="I632" s="157" t="s">
        <v>145</v>
      </c>
      <c r="J632" s="171" t="s">
        <v>269</v>
      </c>
    </row>
    <row r="633" spans="1:10" ht="15.75" x14ac:dyDescent="0.25">
      <c r="A633" s="113">
        <v>1</v>
      </c>
      <c r="B633" s="112" t="s">
        <v>133</v>
      </c>
      <c r="C633" s="112" t="s">
        <v>146</v>
      </c>
      <c r="D633" s="112">
        <v>5310</v>
      </c>
      <c r="E633" s="112">
        <f>D633+20</f>
        <v>5330</v>
      </c>
      <c r="F633" s="112">
        <f>D633+220</f>
        <v>5530</v>
      </c>
      <c r="G633" s="169">
        <f>D633+80</f>
        <v>5390</v>
      </c>
      <c r="H633" s="159">
        <f>G633*20/100</f>
        <v>1078</v>
      </c>
      <c r="I633" s="159">
        <f>G633+H633</f>
        <v>6468</v>
      </c>
      <c r="J633" s="147">
        <f>G633-250</f>
        <v>5140</v>
      </c>
    </row>
    <row r="634" spans="1:10" ht="15.75" x14ac:dyDescent="0.25">
      <c r="A634" s="113">
        <v>2</v>
      </c>
      <c r="B634" s="112" t="s">
        <v>134</v>
      </c>
      <c r="C634" s="112" t="s">
        <v>166</v>
      </c>
      <c r="D634" s="112">
        <v>5100</v>
      </c>
      <c r="E634" s="112">
        <f t="shared" ref="E634:E649" si="145">D634+20</f>
        <v>5120</v>
      </c>
      <c r="F634" s="112">
        <f t="shared" ref="F634:F649" si="146">D634+220</f>
        <v>5320</v>
      </c>
      <c r="G634" s="169">
        <f>D634+80</f>
        <v>5180</v>
      </c>
      <c r="H634" s="159">
        <f t="shared" ref="H634:H649" si="147">G634*20/100</f>
        <v>1036</v>
      </c>
      <c r="I634" s="159">
        <f t="shared" ref="I634:I649" si="148">G634+H634</f>
        <v>6216</v>
      </c>
      <c r="J634" s="147">
        <f t="shared" ref="J634:J649" si="149">G634-250</f>
        <v>4930</v>
      </c>
    </row>
    <row r="635" spans="1:10" ht="15.75" x14ac:dyDescent="0.25">
      <c r="A635" s="113">
        <v>3</v>
      </c>
      <c r="B635" s="112" t="s">
        <v>135</v>
      </c>
      <c r="C635" s="112" t="s">
        <v>167</v>
      </c>
      <c r="D635" s="112">
        <v>5010</v>
      </c>
      <c r="E635" s="112">
        <f t="shared" si="145"/>
        <v>5030</v>
      </c>
      <c r="F635" s="112">
        <f t="shared" si="146"/>
        <v>5230</v>
      </c>
      <c r="G635" s="169">
        <f>D635+80</f>
        <v>5090</v>
      </c>
      <c r="H635" s="159">
        <f t="shared" si="147"/>
        <v>1018</v>
      </c>
      <c r="I635" s="159">
        <f t="shared" si="148"/>
        <v>6108</v>
      </c>
      <c r="J635" s="147">
        <f t="shared" si="149"/>
        <v>4840</v>
      </c>
    </row>
    <row r="636" spans="1:10" ht="15.75" x14ac:dyDescent="0.25">
      <c r="A636" s="113">
        <v>4</v>
      </c>
      <c r="B636" s="112" t="s">
        <v>136</v>
      </c>
      <c r="C636" s="112" t="s">
        <v>168</v>
      </c>
      <c r="D636" s="112">
        <v>4960</v>
      </c>
      <c r="E636" s="112">
        <f t="shared" si="145"/>
        <v>4980</v>
      </c>
      <c r="F636" s="112">
        <f t="shared" si="146"/>
        <v>5180</v>
      </c>
      <c r="G636" s="169">
        <f t="shared" ref="G636:G649" si="150">E636+60</f>
        <v>5040</v>
      </c>
      <c r="H636" s="159">
        <f t="shared" si="147"/>
        <v>1008</v>
      </c>
      <c r="I636" s="159">
        <f t="shared" si="148"/>
        <v>6048</v>
      </c>
      <c r="J636" s="147">
        <f t="shared" si="149"/>
        <v>4790</v>
      </c>
    </row>
    <row r="637" spans="1:10" ht="15.75" x14ac:dyDescent="0.25">
      <c r="A637" s="113">
        <v>5</v>
      </c>
      <c r="B637" s="112" t="s">
        <v>137</v>
      </c>
      <c r="C637" s="112" t="s">
        <v>169</v>
      </c>
      <c r="D637" s="112">
        <v>4485</v>
      </c>
      <c r="E637" s="112">
        <f t="shared" si="145"/>
        <v>4505</v>
      </c>
      <c r="F637" s="112">
        <f t="shared" si="146"/>
        <v>4705</v>
      </c>
      <c r="G637" s="169">
        <f t="shared" si="150"/>
        <v>4565</v>
      </c>
      <c r="H637" s="159">
        <f t="shared" si="147"/>
        <v>913</v>
      </c>
      <c r="I637" s="159">
        <f t="shared" si="148"/>
        <v>5478</v>
      </c>
      <c r="J637" s="50">
        <f t="shared" si="149"/>
        <v>4315</v>
      </c>
    </row>
    <row r="638" spans="1:10" ht="15.75" x14ac:dyDescent="0.25">
      <c r="A638" s="113">
        <v>6</v>
      </c>
      <c r="B638" s="112" t="s">
        <v>138</v>
      </c>
      <c r="C638" s="112" t="s">
        <v>170</v>
      </c>
      <c r="D638" s="112">
        <v>4330</v>
      </c>
      <c r="E638" s="112">
        <f t="shared" si="145"/>
        <v>4350</v>
      </c>
      <c r="F638" s="112">
        <f t="shared" si="146"/>
        <v>4550</v>
      </c>
      <c r="G638" s="169">
        <f t="shared" si="150"/>
        <v>4410</v>
      </c>
      <c r="H638" s="159">
        <f t="shared" si="147"/>
        <v>882</v>
      </c>
      <c r="I638" s="159">
        <f t="shared" si="148"/>
        <v>5292</v>
      </c>
      <c r="J638" s="50">
        <f t="shared" si="149"/>
        <v>4160</v>
      </c>
    </row>
    <row r="639" spans="1:10" ht="15.75" x14ac:dyDescent="0.25">
      <c r="A639" s="113">
        <v>7</v>
      </c>
      <c r="B639" s="112" t="s">
        <v>139</v>
      </c>
      <c r="C639" s="112" t="s">
        <v>171</v>
      </c>
      <c r="D639" s="112">
        <v>3930</v>
      </c>
      <c r="E639" s="112">
        <f t="shared" si="145"/>
        <v>3950</v>
      </c>
      <c r="F639" s="112">
        <f t="shared" si="146"/>
        <v>4150</v>
      </c>
      <c r="G639" s="169">
        <f t="shared" si="150"/>
        <v>4010</v>
      </c>
      <c r="H639" s="159">
        <f t="shared" si="147"/>
        <v>802</v>
      </c>
      <c r="I639" s="159">
        <f t="shared" si="148"/>
        <v>4812</v>
      </c>
      <c r="J639" s="50">
        <f t="shared" si="149"/>
        <v>3760</v>
      </c>
    </row>
    <row r="640" spans="1:10" ht="15.75" x14ac:dyDescent="0.25">
      <c r="A640" s="113">
        <v>8</v>
      </c>
      <c r="B640" s="112" t="s">
        <v>140</v>
      </c>
      <c r="C640" s="112" t="s">
        <v>172</v>
      </c>
      <c r="D640" s="111">
        <v>3330</v>
      </c>
      <c r="E640" s="111">
        <f t="shared" si="145"/>
        <v>3350</v>
      </c>
      <c r="F640" s="111">
        <f t="shared" si="146"/>
        <v>3550</v>
      </c>
      <c r="G640" s="170">
        <f t="shared" si="150"/>
        <v>3410</v>
      </c>
      <c r="H640" s="163">
        <f t="shared" si="147"/>
        <v>682</v>
      </c>
      <c r="I640" s="163">
        <f t="shared" si="148"/>
        <v>4092</v>
      </c>
      <c r="J640" s="147">
        <f t="shared" si="149"/>
        <v>3160</v>
      </c>
    </row>
    <row r="641" spans="1:30" ht="15.75" x14ac:dyDescent="0.25">
      <c r="A641" s="113">
        <v>9</v>
      </c>
      <c r="B641" s="112" t="s">
        <v>112</v>
      </c>
      <c r="C641" s="112" t="s">
        <v>173</v>
      </c>
      <c r="D641" s="111">
        <v>2650</v>
      </c>
      <c r="E641" s="111">
        <f t="shared" si="145"/>
        <v>2670</v>
      </c>
      <c r="F641" s="111">
        <f t="shared" si="146"/>
        <v>2870</v>
      </c>
      <c r="G641" s="170">
        <f t="shared" si="150"/>
        <v>2730</v>
      </c>
      <c r="H641" s="163">
        <f t="shared" si="147"/>
        <v>546</v>
      </c>
      <c r="I641" s="163">
        <f t="shared" si="148"/>
        <v>3276</v>
      </c>
      <c r="J641" s="147">
        <f t="shared" si="149"/>
        <v>2480</v>
      </c>
    </row>
    <row r="642" spans="1:30" ht="15.75" x14ac:dyDescent="0.25">
      <c r="A642" s="113">
        <v>10</v>
      </c>
      <c r="B642" s="112" t="s">
        <v>11</v>
      </c>
      <c r="C642" s="112" t="s">
        <v>174</v>
      </c>
      <c r="D642" s="111">
        <v>2510</v>
      </c>
      <c r="E642" s="111">
        <f t="shared" si="145"/>
        <v>2530</v>
      </c>
      <c r="F642" s="111">
        <f t="shared" si="146"/>
        <v>2730</v>
      </c>
      <c r="G642" s="170">
        <f t="shared" si="150"/>
        <v>2590</v>
      </c>
      <c r="H642" s="163">
        <f t="shared" si="147"/>
        <v>518</v>
      </c>
      <c r="I642" s="163">
        <f t="shared" si="148"/>
        <v>3108</v>
      </c>
      <c r="J642" s="147">
        <f t="shared" si="149"/>
        <v>2340</v>
      </c>
    </row>
    <row r="643" spans="1:30" ht="15.75" x14ac:dyDescent="0.25">
      <c r="A643" s="113">
        <v>11</v>
      </c>
      <c r="B643" s="112" t="s">
        <v>6</v>
      </c>
      <c r="C643" s="112" t="s">
        <v>175</v>
      </c>
      <c r="D643" s="111">
        <v>2020</v>
      </c>
      <c r="E643" s="111">
        <f t="shared" si="145"/>
        <v>2040</v>
      </c>
      <c r="F643" s="111">
        <f t="shared" si="146"/>
        <v>2240</v>
      </c>
      <c r="G643" s="170">
        <f t="shared" si="150"/>
        <v>2100</v>
      </c>
      <c r="H643" s="163">
        <f t="shared" si="147"/>
        <v>420</v>
      </c>
      <c r="I643" s="163">
        <f t="shared" si="148"/>
        <v>2520</v>
      </c>
      <c r="J643" s="147">
        <f t="shared" si="149"/>
        <v>1850</v>
      </c>
    </row>
    <row r="644" spans="1:30" ht="15.75" x14ac:dyDescent="0.25">
      <c r="A644" s="113">
        <v>12</v>
      </c>
      <c r="B644" s="112" t="s">
        <v>141</v>
      </c>
      <c r="C644" s="112" t="s">
        <v>176</v>
      </c>
      <c r="D644" s="111">
        <v>1750</v>
      </c>
      <c r="E644" s="111">
        <f t="shared" si="145"/>
        <v>1770</v>
      </c>
      <c r="F644" s="111">
        <f t="shared" si="146"/>
        <v>1970</v>
      </c>
      <c r="G644" s="170">
        <f t="shared" si="150"/>
        <v>1830</v>
      </c>
      <c r="H644" s="163">
        <f t="shared" si="147"/>
        <v>366</v>
      </c>
      <c r="I644" s="163">
        <f t="shared" si="148"/>
        <v>2196</v>
      </c>
      <c r="J644" s="147">
        <f t="shared" si="149"/>
        <v>1580</v>
      </c>
    </row>
    <row r="645" spans="1:30" ht="15.75" x14ac:dyDescent="0.25">
      <c r="A645" s="113">
        <v>13</v>
      </c>
      <c r="B645" s="112" t="s">
        <v>20</v>
      </c>
      <c r="C645" s="112" t="s">
        <v>177</v>
      </c>
      <c r="D645" s="111">
        <v>1380</v>
      </c>
      <c r="E645" s="111">
        <f t="shared" si="145"/>
        <v>1400</v>
      </c>
      <c r="F645" s="111">
        <f t="shared" si="146"/>
        <v>1600</v>
      </c>
      <c r="G645" s="170">
        <f t="shared" si="150"/>
        <v>1460</v>
      </c>
      <c r="H645" s="163">
        <f t="shared" si="147"/>
        <v>292</v>
      </c>
      <c r="I645" s="163">
        <f t="shared" si="148"/>
        <v>1752</v>
      </c>
      <c r="J645" s="147">
        <f t="shared" si="149"/>
        <v>1210</v>
      </c>
    </row>
    <row r="646" spans="1:30" ht="15.75" x14ac:dyDescent="0.25">
      <c r="A646" s="113">
        <v>14</v>
      </c>
      <c r="B646" s="112" t="s">
        <v>30</v>
      </c>
      <c r="C646" s="112" t="s">
        <v>93</v>
      </c>
      <c r="D646" s="111">
        <v>1200</v>
      </c>
      <c r="E646" s="111">
        <f t="shared" si="145"/>
        <v>1220</v>
      </c>
      <c r="F646" s="111">
        <f t="shared" si="146"/>
        <v>1420</v>
      </c>
      <c r="G646" s="170">
        <f t="shared" si="150"/>
        <v>1280</v>
      </c>
      <c r="H646" s="163">
        <f t="shared" si="147"/>
        <v>256</v>
      </c>
      <c r="I646" s="163">
        <f t="shared" si="148"/>
        <v>1536</v>
      </c>
      <c r="J646" s="147">
        <f t="shared" si="149"/>
        <v>1030</v>
      </c>
    </row>
    <row r="647" spans="1:30" s="58" customFormat="1" ht="15.75" x14ac:dyDescent="0.25">
      <c r="A647" s="114">
        <v>15</v>
      </c>
      <c r="B647" s="133" t="s">
        <v>17</v>
      </c>
      <c r="C647" s="133" t="s">
        <v>178</v>
      </c>
      <c r="D647" s="116">
        <v>1070</v>
      </c>
      <c r="E647" s="116">
        <f t="shared" si="145"/>
        <v>1090</v>
      </c>
      <c r="F647" s="116">
        <f t="shared" si="146"/>
        <v>1290</v>
      </c>
      <c r="G647" s="165">
        <f t="shared" si="150"/>
        <v>1150</v>
      </c>
      <c r="H647" s="165">
        <f t="shared" si="147"/>
        <v>230</v>
      </c>
      <c r="I647" s="163">
        <f t="shared" si="148"/>
        <v>1380</v>
      </c>
      <c r="J647" s="147">
        <f t="shared" si="149"/>
        <v>900</v>
      </c>
      <c r="K647" s="136"/>
      <c r="L647" s="136"/>
      <c r="M647" s="149"/>
      <c r="N647" s="149"/>
      <c r="O647" s="149"/>
      <c r="P647" s="136"/>
      <c r="Q647" s="149"/>
      <c r="R647" s="149"/>
      <c r="S647" s="149"/>
      <c r="T647" s="149"/>
      <c r="U647" s="149"/>
      <c r="V647" s="149"/>
      <c r="W647" s="149"/>
      <c r="X647" s="149"/>
      <c r="Y647" s="149"/>
      <c r="Z647" s="149"/>
      <c r="AA647" s="149"/>
      <c r="AB647" s="149"/>
      <c r="AC647" s="149"/>
      <c r="AD647" s="150"/>
    </row>
    <row r="648" spans="1:30" ht="15.75" x14ac:dyDescent="0.25">
      <c r="A648" s="113">
        <v>16</v>
      </c>
      <c r="B648" s="112" t="s">
        <v>142</v>
      </c>
      <c r="C648" s="112" t="s">
        <v>179</v>
      </c>
      <c r="D648" s="111">
        <v>1020</v>
      </c>
      <c r="E648" s="111">
        <f t="shared" si="145"/>
        <v>1040</v>
      </c>
      <c r="F648" s="111">
        <f t="shared" si="146"/>
        <v>1240</v>
      </c>
      <c r="G648" s="170">
        <f t="shared" si="150"/>
        <v>1100</v>
      </c>
      <c r="H648" s="163">
        <f t="shared" si="147"/>
        <v>220</v>
      </c>
      <c r="I648" s="163">
        <f t="shared" si="148"/>
        <v>1320</v>
      </c>
      <c r="J648" s="147">
        <f t="shared" si="149"/>
        <v>850</v>
      </c>
    </row>
    <row r="649" spans="1:30" ht="15.75" x14ac:dyDescent="0.25">
      <c r="A649" s="113">
        <v>17</v>
      </c>
      <c r="B649" s="112" t="s">
        <v>143</v>
      </c>
      <c r="C649" s="112" t="s">
        <v>180</v>
      </c>
      <c r="D649" s="111">
        <v>930</v>
      </c>
      <c r="E649" s="111">
        <f t="shared" si="145"/>
        <v>950</v>
      </c>
      <c r="F649" s="111">
        <f t="shared" si="146"/>
        <v>1150</v>
      </c>
      <c r="G649" s="170">
        <f t="shared" si="150"/>
        <v>1010</v>
      </c>
      <c r="H649" s="163">
        <f t="shared" si="147"/>
        <v>202</v>
      </c>
      <c r="I649" s="163">
        <f t="shared" si="148"/>
        <v>1212</v>
      </c>
      <c r="J649" s="147">
        <f t="shared" si="149"/>
        <v>760</v>
      </c>
    </row>
    <row r="653" spans="1:30" ht="18.75" customHeight="1" x14ac:dyDescent="0.25">
      <c r="A653" s="120" t="s">
        <v>268</v>
      </c>
      <c r="B653" s="121"/>
      <c r="C653" s="121"/>
      <c r="D653" s="121"/>
      <c r="E653" s="121"/>
      <c r="F653" s="121"/>
      <c r="G653" s="121"/>
      <c r="H653" s="121"/>
      <c r="I653" s="122"/>
      <c r="J653" s="156"/>
    </row>
    <row r="654" spans="1:30" ht="19.5" customHeight="1" x14ac:dyDescent="0.25">
      <c r="A654" s="123" t="s">
        <v>144</v>
      </c>
      <c r="B654" s="117"/>
      <c r="C654" s="117"/>
      <c r="D654" s="117"/>
      <c r="E654" s="117"/>
      <c r="F654" s="117"/>
      <c r="G654" s="117"/>
      <c r="H654" s="117"/>
      <c r="I654" s="118"/>
      <c r="J654" s="162"/>
    </row>
    <row r="655" spans="1:30" ht="34.5" customHeight="1" x14ac:dyDescent="0.25">
      <c r="A655" s="109" t="s">
        <v>129</v>
      </c>
      <c r="B655" s="111" t="s">
        <v>130</v>
      </c>
      <c r="C655" s="111" t="s">
        <v>77</v>
      </c>
      <c r="D655" s="111" t="s">
        <v>131</v>
      </c>
      <c r="E655" s="111" t="s">
        <v>147</v>
      </c>
      <c r="F655" s="111" t="s">
        <v>148</v>
      </c>
      <c r="G655" s="157" t="s">
        <v>149</v>
      </c>
      <c r="H655" s="157" t="s">
        <v>132</v>
      </c>
      <c r="I655" s="157" t="s">
        <v>145</v>
      </c>
      <c r="J655" s="171" t="s">
        <v>270</v>
      </c>
    </row>
    <row r="656" spans="1:30" ht="15.75" x14ac:dyDescent="0.25">
      <c r="A656" s="113">
        <v>1</v>
      </c>
      <c r="B656" s="112" t="s">
        <v>133</v>
      </c>
      <c r="C656" s="112" t="s">
        <v>146</v>
      </c>
      <c r="D656" s="112">
        <v>5310</v>
      </c>
      <c r="E656" s="112">
        <f>D656+20</f>
        <v>5330</v>
      </c>
      <c r="F656" s="112">
        <f>D656+220</f>
        <v>5530</v>
      </c>
      <c r="G656" s="169">
        <f t="shared" ref="G656:G672" si="151">E656+60</f>
        <v>5390</v>
      </c>
      <c r="H656" s="159">
        <f>G656*20/100</f>
        <v>1078</v>
      </c>
      <c r="I656" s="159">
        <f>G656+H656</f>
        <v>6468</v>
      </c>
      <c r="J656" s="50">
        <f>G656-250</f>
        <v>5140</v>
      </c>
    </row>
    <row r="657" spans="1:30" ht="15.75" x14ac:dyDescent="0.25">
      <c r="A657" s="113">
        <v>2</v>
      </c>
      <c r="B657" s="112" t="s">
        <v>134</v>
      </c>
      <c r="C657" s="112" t="s">
        <v>166</v>
      </c>
      <c r="D657" s="112">
        <v>5100</v>
      </c>
      <c r="E657" s="112">
        <f t="shared" ref="E657:E672" si="152">D657+20</f>
        <v>5120</v>
      </c>
      <c r="F657" s="112">
        <f t="shared" ref="F657:F672" si="153">D657+220</f>
        <v>5320</v>
      </c>
      <c r="G657" s="169">
        <f t="shared" si="151"/>
        <v>5180</v>
      </c>
      <c r="H657" s="159">
        <f t="shared" ref="H657:H672" si="154">G657*20/100</f>
        <v>1036</v>
      </c>
      <c r="I657" s="159">
        <f t="shared" ref="I657:I672" si="155">G657+H657</f>
        <v>6216</v>
      </c>
      <c r="J657" s="50">
        <f t="shared" ref="J657:J672" si="156">G657-250</f>
        <v>4930</v>
      </c>
    </row>
    <row r="658" spans="1:30" ht="15.75" x14ac:dyDescent="0.25">
      <c r="A658" s="113">
        <v>3</v>
      </c>
      <c r="B658" s="112" t="s">
        <v>135</v>
      </c>
      <c r="C658" s="112" t="s">
        <v>167</v>
      </c>
      <c r="D658" s="112">
        <v>5010</v>
      </c>
      <c r="E658" s="112">
        <f t="shared" si="152"/>
        <v>5030</v>
      </c>
      <c r="F658" s="112">
        <f t="shared" si="153"/>
        <v>5230</v>
      </c>
      <c r="G658" s="169">
        <f t="shared" si="151"/>
        <v>5090</v>
      </c>
      <c r="H658" s="159">
        <f t="shared" si="154"/>
        <v>1018</v>
      </c>
      <c r="I658" s="159">
        <f t="shared" si="155"/>
        <v>6108</v>
      </c>
      <c r="J658" s="50">
        <f t="shared" si="156"/>
        <v>4840</v>
      </c>
    </row>
    <row r="659" spans="1:30" ht="15.75" x14ac:dyDescent="0.25">
      <c r="A659" s="113">
        <v>4</v>
      </c>
      <c r="B659" s="112" t="s">
        <v>136</v>
      </c>
      <c r="C659" s="112" t="s">
        <v>168</v>
      </c>
      <c r="D659" s="112">
        <v>4960</v>
      </c>
      <c r="E659" s="112">
        <f t="shared" si="152"/>
        <v>4980</v>
      </c>
      <c r="F659" s="112">
        <f t="shared" si="153"/>
        <v>5180</v>
      </c>
      <c r="G659" s="169">
        <f t="shared" si="151"/>
        <v>5040</v>
      </c>
      <c r="H659" s="159">
        <f t="shared" si="154"/>
        <v>1008</v>
      </c>
      <c r="I659" s="159">
        <f t="shared" si="155"/>
        <v>6048</v>
      </c>
      <c r="J659" s="50">
        <f t="shared" si="156"/>
        <v>4790</v>
      </c>
    </row>
    <row r="660" spans="1:30" s="68" customFormat="1" ht="15.75" x14ac:dyDescent="0.25">
      <c r="A660" s="113">
        <v>5</v>
      </c>
      <c r="B660" s="112" t="s">
        <v>137</v>
      </c>
      <c r="C660" s="112" t="s">
        <v>169</v>
      </c>
      <c r="D660" s="112">
        <v>4485</v>
      </c>
      <c r="E660" s="112">
        <f t="shared" si="152"/>
        <v>4505</v>
      </c>
      <c r="F660" s="112">
        <f t="shared" si="153"/>
        <v>4705</v>
      </c>
      <c r="G660" s="169">
        <f t="shared" si="151"/>
        <v>4565</v>
      </c>
      <c r="H660" s="159">
        <f t="shared" si="154"/>
        <v>913</v>
      </c>
      <c r="I660" s="159">
        <f t="shared" si="155"/>
        <v>5478</v>
      </c>
      <c r="J660" s="50">
        <f t="shared" si="156"/>
        <v>4315</v>
      </c>
      <c r="K660" s="136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  <c r="AA660" s="160"/>
      <c r="AB660" s="160"/>
      <c r="AC660" s="160"/>
      <c r="AD660" s="161"/>
    </row>
    <row r="661" spans="1:30" s="68" customFormat="1" ht="15.75" x14ac:dyDescent="0.25">
      <c r="A661" s="113">
        <v>6</v>
      </c>
      <c r="B661" s="112" t="s">
        <v>138</v>
      </c>
      <c r="C661" s="112" t="s">
        <v>170</v>
      </c>
      <c r="D661" s="112">
        <v>4330</v>
      </c>
      <c r="E661" s="112">
        <f t="shared" si="152"/>
        <v>4350</v>
      </c>
      <c r="F661" s="112">
        <f t="shared" si="153"/>
        <v>4550</v>
      </c>
      <c r="G661" s="169">
        <f t="shared" si="151"/>
        <v>4410</v>
      </c>
      <c r="H661" s="159">
        <f t="shared" si="154"/>
        <v>882</v>
      </c>
      <c r="I661" s="159">
        <f t="shared" si="155"/>
        <v>5292</v>
      </c>
      <c r="J661" s="50">
        <f t="shared" si="156"/>
        <v>4160</v>
      </c>
      <c r="K661" s="136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  <c r="AA661" s="160"/>
      <c r="AB661" s="160"/>
      <c r="AC661" s="160"/>
      <c r="AD661" s="161"/>
    </row>
    <row r="662" spans="1:30" s="68" customFormat="1" ht="15.75" x14ac:dyDescent="0.25">
      <c r="A662" s="113">
        <v>7</v>
      </c>
      <c r="B662" s="112" t="s">
        <v>139</v>
      </c>
      <c r="C662" s="112" t="s">
        <v>171</v>
      </c>
      <c r="D662" s="112">
        <v>3930</v>
      </c>
      <c r="E662" s="112">
        <f t="shared" si="152"/>
        <v>3950</v>
      </c>
      <c r="F662" s="112">
        <f t="shared" si="153"/>
        <v>4150</v>
      </c>
      <c r="G662" s="169">
        <f t="shared" si="151"/>
        <v>4010</v>
      </c>
      <c r="H662" s="159">
        <f t="shared" si="154"/>
        <v>802</v>
      </c>
      <c r="I662" s="159">
        <f t="shared" si="155"/>
        <v>4812</v>
      </c>
      <c r="J662" s="50">
        <f t="shared" si="156"/>
        <v>3760</v>
      </c>
      <c r="K662" s="136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  <c r="AA662" s="160"/>
      <c r="AB662" s="160"/>
      <c r="AC662" s="160"/>
      <c r="AD662" s="161"/>
    </row>
    <row r="663" spans="1:30" s="68" customFormat="1" ht="15.75" x14ac:dyDescent="0.25">
      <c r="A663" s="113">
        <v>8</v>
      </c>
      <c r="B663" s="112" t="s">
        <v>140</v>
      </c>
      <c r="C663" s="112" t="s">
        <v>172</v>
      </c>
      <c r="D663" s="112">
        <v>3580</v>
      </c>
      <c r="E663" s="112">
        <f t="shared" si="152"/>
        <v>3600</v>
      </c>
      <c r="F663" s="112">
        <f t="shared" si="153"/>
        <v>3800</v>
      </c>
      <c r="G663" s="169">
        <f t="shared" si="151"/>
        <v>3660</v>
      </c>
      <c r="H663" s="159">
        <f t="shared" si="154"/>
        <v>732</v>
      </c>
      <c r="I663" s="159">
        <f t="shared" si="155"/>
        <v>4392</v>
      </c>
      <c r="J663" s="50">
        <f t="shared" si="156"/>
        <v>3410</v>
      </c>
      <c r="K663" s="136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  <c r="AA663" s="160"/>
      <c r="AB663" s="160"/>
      <c r="AC663" s="160"/>
      <c r="AD663" s="161"/>
    </row>
    <row r="664" spans="1:30" ht="15.75" x14ac:dyDescent="0.25">
      <c r="A664" s="113">
        <v>9</v>
      </c>
      <c r="B664" s="112" t="s">
        <v>112</v>
      </c>
      <c r="C664" s="112" t="s">
        <v>173</v>
      </c>
      <c r="D664" s="112">
        <v>3320</v>
      </c>
      <c r="E664" s="112">
        <f t="shared" si="152"/>
        <v>3340</v>
      </c>
      <c r="F664" s="112">
        <f t="shared" si="153"/>
        <v>3540</v>
      </c>
      <c r="G664" s="169">
        <f t="shared" si="151"/>
        <v>3400</v>
      </c>
      <c r="H664" s="159">
        <f t="shared" si="154"/>
        <v>680</v>
      </c>
      <c r="I664" s="159">
        <f t="shared" si="155"/>
        <v>4080</v>
      </c>
      <c r="J664" s="50">
        <f t="shared" si="156"/>
        <v>3150</v>
      </c>
    </row>
    <row r="665" spans="1:30" ht="15.75" x14ac:dyDescent="0.25">
      <c r="A665" s="113">
        <v>10</v>
      </c>
      <c r="B665" s="112" t="s">
        <v>11</v>
      </c>
      <c r="C665" s="112" t="s">
        <v>174</v>
      </c>
      <c r="D665" s="112">
        <v>3180</v>
      </c>
      <c r="E665" s="112">
        <f t="shared" si="152"/>
        <v>3200</v>
      </c>
      <c r="F665" s="112">
        <f t="shared" si="153"/>
        <v>3400</v>
      </c>
      <c r="G665" s="169">
        <f t="shared" si="151"/>
        <v>3260</v>
      </c>
      <c r="H665" s="159">
        <f t="shared" si="154"/>
        <v>652</v>
      </c>
      <c r="I665" s="159">
        <f t="shared" si="155"/>
        <v>3912</v>
      </c>
      <c r="J665" s="50">
        <f t="shared" si="156"/>
        <v>3010</v>
      </c>
    </row>
    <row r="666" spans="1:30" ht="15.75" x14ac:dyDescent="0.25">
      <c r="A666" s="113">
        <v>11</v>
      </c>
      <c r="B666" s="112" t="s">
        <v>6</v>
      </c>
      <c r="C666" s="112" t="s">
        <v>175</v>
      </c>
      <c r="D666" s="112">
        <v>2640</v>
      </c>
      <c r="E666" s="112">
        <f t="shared" si="152"/>
        <v>2660</v>
      </c>
      <c r="F666" s="112">
        <f t="shared" si="153"/>
        <v>2860</v>
      </c>
      <c r="G666" s="169">
        <f t="shared" si="151"/>
        <v>2720</v>
      </c>
      <c r="H666" s="159">
        <f t="shared" si="154"/>
        <v>544</v>
      </c>
      <c r="I666" s="159">
        <f t="shared" si="155"/>
        <v>3264</v>
      </c>
      <c r="J666" s="50">
        <f t="shared" si="156"/>
        <v>2470</v>
      </c>
    </row>
    <row r="667" spans="1:30" ht="15.75" x14ac:dyDescent="0.25">
      <c r="A667" s="113">
        <v>12</v>
      </c>
      <c r="B667" s="112" t="s">
        <v>141</v>
      </c>
      <c r="C667" s="112" t="s">
        <v>176</v>
      </c>
      <c r="D667" s="112">
        <v>2280</v>
      </c>
      <c r="E667" s="112">
        <f t="shared" si="152"/>
        <v>2300</v>
      </c>
      <c r="F667" s="112">
        <f t="shared" si="153"/>
        <v>2500</v>
      </c>
      <c r="G667" s="169">
        <f t="shared" si="151"/>
        <v>2360</v>
      </c>
      <c r="H667" s="159">
        <f t="shared" si="154"/>
        <v>472</v>
      </c>
      <c r="I667" s="159">
        <f t="shared" si="155"/>
        <v>2832</v>
      </c>
      <c r="J667" s="50">
        <f t="shared" si="156"/>
        <v>2110</v>
      </c>
    </row>
    <row r="668" spans="1:30" ht="15.75" x14ac:dyDescent="0.25">
      <c r="A668" s="113">
        <v>13</v>
      </c>
      <c r="B668" s="112" t="s">
        <v>20</v>
      </c>
      <c r="C668" s="112" t="s">
        <v>177</v>
      </c>
      <c r="D668" s="112">
        <v>1860</v>
      </c>
      <c r="E668" s="112">
        <f t="shared" si="152"/>
        <v>1880</v>
      </c>
      <c r="F668" s="112">
        <f t="shared" si="153"/>
        <v>2080</v>
      </c>
      <c r="G668" s="169">
        <f t="shared" si="151"/>
        <v>1940</v>
      </c>
      <c r="H668" s="159">
        <f t="shared" si="154"/>
        <v>388</v>
      </c>
      <c r="I668" s="159">
        <f t="shared" si="155"/>
        <v>2328</v>
      </c>
      <c r="J668" s="50">
        <f t="shared" si="156"/>
        <v>1690</v>
      </c>
    </row>
    <row r="669" spans="1:30" ht="15.75" x14ac:dyDescent="0.25">
      <c r="A669" s="113">
        <v>14</v>
      </c>
      <c r="B669" s="112" t="s">
        <v>30</v>
      </c>
      <c r="C669" s="112" t="s">
        <v>93</v>
      </c>
      <c r="D669" s="112">
        <v>1720</v>
      </c>
      <c r="E669" s="112">
        <f t="shared" si="152"/>
        <v>1740</v>
      </c>
      <c r="F669" s="112">
        <f t="shared" si="153"/>
        <v>1940</v>
      </c>
      <c r="G669" s="169">
        <f t="shared" si="151"/>
        <v>1800</v>
      </c>
      <c r="H669" s="159">
        <f t="shared" si="154"/>
        <v>360</v>
      </c>
      <c r="I669" s="159">
        <f t="shared" si="155"/>
        <v>2160</v>
      </c>
      <c r="J669" s="50">
        <f t="shared" si="156"/>
        <v>1550</v>
      </c>
    </row>
    <row r="670" spans="1:30" ht="15.75" x14ac:dyDescent="0.25">
      <c r="A670" s="113">
        <v>15</v>
      </c>
      <c r="B670" s="112" t="s">
        <v>17</v>
      </c>
      <c r="C670" s="112" t="s">
        <v>178</v>
      </c>
      <c r="D670" s="111">
        <v>1220</v>
      </c>
      <c r="E670" s="111">
        <f t="shared" si="152"/>
        <v>1240</v>
      </c>
      <c r="F670" s="111">
        <f t="shared" si="153"/>
        <v>1440</v>
      </c>
      <c r="G670" s="170">
        <f t="shared" si="151"/>
        <v>1300</v>
      </c>
      <c r="H670" s="163">
        <f t="shared" si="154"/>
        <v>260</v>
      </c>
      <c r="I670" s="163">
        <f t="shared" si="155"/>
        <v>1560</v>
      </c>
      <c r="J670" s="147">
        <f t="shared" si="156"/>
        <v>1050</v>
      </c>
    </row>
    <row r="671" spans="1:30" ht="15.75" x14ac:dyDescent="0.25">
      <c r="A671" s="113">
        <v>16</v>
      </c>
      <c r="B671" s="112" t="s">
        <v>142</v>
      </c>
      <c r="C671" s="112" t="s">
        <v>179</v>
      </c>
      <c r="D671" s="111">
        <v>1170</v>
      </c>
      <c r="E671" s="111">
        <f t="shared" si="152"/>
        <v>1190</v>
      </c>
      <c r="F671" s="111">
        <f t="shared" si="153"/>
        <v>1390</v>
      </c>
      <c r="G671" s="170">
        <f t="shared" si="151"/>
        <v>1250</v>
      </c>
      <c r="H671" s="163">
        <f t="shared" si="154"/>
        <v>250</v>
      </c>
      <c r="I671" s="163">
        <f t="shared" si="155"/>
        <v>1500</v>
      </c>
      <c r="J671" s="147">
        <f t="shared" si="156"/>
        <v>1000</v>
      </c>
    </row>
    <row r="672" spans="1:30" ht="15.75" x14ac:dyDescent="0.25">
      <c r="A672" s="113">
        <v>17</v>
      </c>
      <c r="B672" s="112" t="s">
        <v>143</v>
      </c>
      <c r="C672" s="112" t="s">
        <v>180</v>
      </c>
      <c r="D672" s="111">
        <v>1080</v>
      </c>
      <c r="E672" s="111">
        <f t="shared" si="152"/>
        <v>1100</v>
      </c>
      <c r="F672" s="111">
        <f t="shared" si="153"/>
        <v>1300</v>
      </c>
      <c r="G672" s="170">
        <f t="shared" si="151"/>
        <v>1160</v>
      </c>
      <c r="H672" s="163">
        <f t="shared" si="154"/>
        <v>232</v>
      </c>
      <c r="I672" s="163">
        <f t="shared" si="155"/>
        <v>1392</v>
      </c>
      <c r="J672" s="147">
        <f t="shared" si="156"/>
        <v>910</v>
      </c>
    </row>
  </sheetData>
  <autoFilter ref="A3:AD65" xr:uid="{00000000-0009-0000-0000-000007000000}"/>
  <mergeCells count="127">
    <mergeCell ref="A606:I606"/>
    <mergeCell ref="A630:I630"/>
    <mergeCell ref="A631:I631"/>
    <mergeCell ref="A653:I653"/>
    <mergeCell ref="A654:I654"/>
    <mergeCell ref="A535:I535"/>
    <mergeCell ref="A557:I557"/>
    <mergeCell ref="A558:I558"/>
    <mergeCell ref="A582:I582"/>
    <mergeCell ref="A583:I583"/>
    <mergeCell ref="A605:I605"/>
    <mergeCell ref="A464:I464"/>
    <mergeCell ref="A488:I488"/>
    <mergeCell ref="A489:I489"/>
    <mergeCell ref="A511:I511"/>
    <mergeCell ref="A512:I512"/>
    <mergeCell ref="A534:I534"/>
    <mergeCell ref="A394:I394"/>
    <mergeCell ref="A416:I416"/>
    <mergeCell ref="A417:I417"/>
    <mergeCell ref="A440:I440"/>
    <mergeCell ref="A441:I441"/>
    <mergeCell ref="A463:I463"/>
    <mergeCell ref="K249:K251"/>
    <mergeCell ref="A346:I346"/>
    <mergeCell ref="A347:I347"/>
    <mergeCell ref="A369:I369"/>
    <mergeCell ref="A370:I370"/>
    <mergeCell ref="A393:I393"/>
    <mergeCell ref="A247:A251"/>
    <mergeCell ref="B247:B248"/>
    <mergeCell ref="C247:C248"/>
    <mergeCell ref="D247:D248"/>
    <mergeCell ref="J247:J248"/>
    <mergeCell ref="K247:K248"/>
    <mergeCell ref="B249:B251"/>
    <mergeCell ref="C249:C251"/>
    <mergeCell ref="D249:D251"/>
    <mergeCell ref="J249:J251"/>
    <mergeCell ref="K239:K241"/>
    <mergeCell ref="A242:A245"/>
    <mergeCell ref="B242:B245"/>
    <mergeCell ref="C242:C245"/>
    <mergeCell ref="D242:D245"/>
    <mergeCell ref="J242:J245"/>
    <mergeCell ref="K242:K245"/>
    <mergeCell ref="B237:B238"/>
    <mergeCell ref="C237:C238"/>
    <mergeCell ref="D237:D238"/>
    <mergeCell ref="J237:J238"/>
    <mergeCell ref="K237:K238"/>
    <mergeCell ref="A239:A241"/>
    <mergeCell ref="B239:B241"/>
    <mergeCell ref="C239:C241"/>
    <mergeCell ref="D239:D241"/>
    <mergeCell ref="J239:J241"/>
    <mergeCell ref="K227:K229"/>
    <mergeCell ref="A235:A236"/>
    <mergeCell ref="B235:B236"/>
    <mergeCell ref="C235:C236"/>
    <mergeCell ref="D235:D236"/>
    <mergeCell ref="E235:E236"/>
    <mergeCell ref="J235:J236"/>
    <mergeCell ref="K235:K236"/>
    <mergeCell ref="A225:A229"/>
    <mergeCell ref="B225:B226"/>
    <mergeCell ref="C225:C226"/>
    <mergeCell ref="D225:D226"/>
    <mergeCell ref="J225:J226"/>
    <mergeCell ref="K225:K226"/>
    <mergeCell ref="B227:B229"/>
    <mergeCell ref="C227:C229"/>
    <mergeCell ref="D227:D229"/>
    <mergeCell ref="J227:J229"/>
    <mergeCell ref="A220:A223"/>
    <mergeCell ref="B220:B223"/>
    <mergeCell ref="C220:C223"/>
    <mergeCell ref="D220:D223"/>
    <mergeCell ref="J220:J223"/>
    <mergeCell ref="K220:K223"/>
    <mergeCell ref="A217:A219"/>
    <mergeCell ref="B217:B219"/>
    <mergeCell ref="C217:C219"/>
    <mergeCell ref="D217:D219"/>
    <mergeCell ref="J217:J219"/>
    <mergeCell ref="K217:K219"/>
    <mergeCell ref="K213:K214"/>
    <mergeCell ref="B215:B216"/>
    <mergeCell ref="C215:C216"/>
    <mergeCell ref="D215:D216"/>
    <mergeCell ref="J215:J216"/>
    <mergeCell ref="K215:K216"/>
    <mergeCell ref="A213:A214"/>
    <mergeCell ref="B213:B214"/>
    <mergeCell ref="C213:C214"/>
    <mergeCell ref="D213:D214"/>
    <mergeCell ref="E213:E214"/>
    <mergeCell ref="J213:J214"/>
    <mergeCell ref="A161:A165"/>
    <mergeCell ref="B161:B162"/>
    <mergeCell ref="C161:C162"/>
    <mergeCell ref="J161:J162"/>
    <mergeCell ref="K161:K162"/>
    <mergeCell ref="B163:B165"/>
    <mergeCell ref="C163:C165"/>
    <mergeCell ref="J163:J165"/>
    <mergeCell ref="K163:K165"/>
    <mergeCell ref="A153:A155"/>
    <mergeCell ref="B153:B155"/>
    <mergeCell ref="C153:C155"/>
    <mergeCell ref="J153:J155"/>
    <mergeCell ref="K153:K155"/>
    <mergeCell ref="A156:A159"/>
    <mergeCell ref="B156:B159"/>
    <mergeCell ref="C156:C159"/>
    <mergeCell ref="J156:J159"/>
    <mergeCell ref="K156:K159"/>
    <mergeCell ref="J149:J150"/>
    <mergeCell ref="K149:K150"/>
    <mergeCell ref="B151:B152"/>
    <mergeCell ref="C151:C152"/>
    <mergeCell ref="J151:J152"/>
    <mergeCell ref="K151:K152"/>
    <mergeCell ref="A149:A150"/>
    <mergeCell ref="B149:B150"/>
    <mergeCell ref="C149:C150"/>
    <mergeCell ref="E149:E150"/>
  </mergeCells>
  <pageMargins left="0.19685039370078741" right="0" top="0.35433070866141736" bottom="0" header="0.31496062992125984" footer="0.31496062992125984"/>
  <pageSetup paperSize="9" scale="70" orientation="landscape" r:id="rId1"/>
  <ignoredErrors>
    <ignoredError sqref="J8:J65 K3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6EC3-D9B6-4F06-95DA-6FEC79768B59}">
  <dimension ref="A2:AD663"/>
  <sheetViews>
    <sheetView showGridLines="0" zoomScaleNormal="100" workbookViewId="0"/>
  </sheetViews>
  <sheetFormatPr defaultColWidth="8.7109375" defaultRowHeight="15" x14ac:dyDescent="0.25"/>
  <cols>
    <col min="1" max="1" width="7.7109375" style="4" customWidth="1"/>
    <col min="2" max="2" width="19.140625" style="5" customWidth="1"/>
    <col min="3" max="3" width="14.5703125" style="4" customWidth="1"/>
    <col min="4" max="4" width="11.7109375" style="4" customWidth="1"/>
    <col min="5" max="5" width="6.140625" style="5" customWidth="1"/>
    <col min="6" max="6" width="6.5703125" style="5" customWidth="1"/>
    <col min="7" max="7" width="18" style="5" customWidth="1"/>
    <col min="8" max="8" width="7.28515625" style="5" customWidth="1"/>
    <col min="9" max="9" width="7.5703125" style="4" customWidth="1"/>
    <col min="10" max="11" width="7.7109375" style="5" customWidth="1"/>
    <col min="12" max="12" width="9.5703125" style="5" customWidth="1"/>
    <col min="13" max="13" width="9.7109375" style="5" customWidth="1"/>
    <col min="14" max="14" width="10.85546875" style="5" customWidth="1"/>
    <col min="15" max="15" width="6.140625" style="5" customWidth="1"/>
    <col min="16" max="16" width="7.85546875" style="5" customWidth="1"/>
    <col min="17" max="17" width="10.140625" style="5" customWidth="1"/>
    <col min="18" max="18" width="6.85546875" style="5" customWidth="1"/>
    <col min="19" max="19" width="8.7109375" style="5" customWidth="1"/>
    <col min="20" max="20" width="7.5703125" style="5" customWidth="1"/>
    <col min="21" max="21" width="6.42578125" style="5" customWidth="1"/>
    <col min="22" max="22" width="6" style="5" customWidth="1"/>
    <col min="23" max="23" width="7.140625" style="5" customWidth="1"/>
    <col min="24" max="24" width="9.42578125" style="5" customWidth="1"/>
    <col min="25" max="25" width="7.7109375" style="5" customWidth="1"/>
    <col min="26" max="26" width="8.5703125" style="5" customWidth="1"/>
    <col min="27" max="27" width="7.42578125" style="5" customWidth="1"/>
    <col min="28" max="28" width="6.5703125" style="5" customWidth="1"/>
    <col min="29" max="29" width="7.42578125" style="5" customWidth="1"/>
    <col min="30" max="30" width="9.85546875" style="5" customWidth="1"/>
    <col min="31" max="32" width="12.7109375" style="5" customWidth="1"/>
    <col min="33" max="16384" width="8.7109375" style="5"/>
  </cols>
  <sheetData>
    <row r="2" spans="1:30" ht="19.5" customHeight="1" x14ac:dyDescent="0.25">
      <c r="A2" s="1" t="s">
        <v>271</v>
      </c>
      <c r="B2" s="2" t="s">
        <v>272</v>
      </c>
      <c r="C2" s="3"/>
    </row>
    <row r="3" spans="1:30" s="10" customFormat="1" ht="46.5" customHeight="1" x14ac:dyDescent="0.25">
      <c r="A3" s="6" t="s">
        <v>43</v>
      </c>
      <c r="B3" s="6" t="s">
        <v>44</v>
      </c>
      <c r="C3" s="6" t="s">
        <v>3</v>
      </c>
      <c r="D3" s="7" t="s">
        <v>273</v>
      </c>
      <c r="E3" s="6" t="s">
        <v>0</v>
      </c>
      <c r="F3" s="7" t="s">
        <v>45</v>
      </c>
      <c r="G3" s="7" t="s">
        <v>46</v>
      </c>
      <c r="H3" s="6" t="s">
        <v>47</v>
      </c>
      <c r="I3" s="7" t="s">
        <v>48</v>
      </c>
      <c r="J3" s="7" t="s">
        <v>105</v>
      </c>
      <c r="K3" s="7" t="s">
        <v>274</v>
      </c>
      <c r="L3" s="7" t="s">
        <v>275</v>
      </c>
      <c r="M3" s="8" t="s">
        <v>50</v>
      </c>
      <c r="N3" s="8" t="s">
        <v>51</v>
      </c>
      <c r="O3" s="6" t="s">
        <v>52</v>
      </c>
      <c r="P3" s="6" t="s">
        <v>53</v>
      </c>
      <c r="Q3" s="6" t="s">
        <v>54</v>
      </c>
      <c r="R3" s="6" t="s">
        <v>55</v>
      </c>
      <c r="S3" s="6" t="s">
        <v>56</v>
      </c>
      <c r="T3" s="6" t="s">
        <v>106</v>
      </c>
      <c r="U3" s="6" t="s">
        <v>58</v>
      </c>
      <c r="V3" s="6" t="s">
        <v>59</v>
      </c>
      <c r="W3" s="6" t="s">
        <v>60</v>
      </c>
      <c r="X3" s="6" t="s">
        <v>61</v>
      </c>
      <c r="Y3" s="6" t="s">
        <v>62</v>
      </c>
      <c r="Z3" s="6" t="s">
        <v>63</v>
      </c>
      <c r="AA3" s="9" t="s">
        <v>64</v>
      </c>
      <c r="AB3" s="6" t="s">
        <v>65</v>
      </c>
      <c r="AC3" s="6" t="s">
        <v>66</v>
      </c>
      <c r="AD3" s="8" t="s">
        <v>67</v>
      </c>
    </row>
    <row r="4" spans="1:30" s="17" customFormat="1" ht="15.95" customHeight="1" x14ac:dyDescent="0.25">
      <c r="A4" s="11">
        <v>1</v>
      </c>
      <c r="B4" s="12" t="s">
        <v>39</v>
      </c>
      <c r="C4" s="12" t="s">
        <v>18</v>
      </c>
      <c r="D4" s="13">
        <v>0.2</v>
      </c>
      <c r="E4" s="12" t="s">
        <v>120</v>
      </c>
      <c r="F4" s="14" t="s">
        <v>69</v>
      </c>
      <c r="G4" s="14" t="s">
        <v>276</v>
      </c>
      <c r="H4" s="14">
        <v>4830</v>
      </c>
      <c r="I4" s="14">
        <v>80</v>
      </c>
      <c r="J4" s="11">
        <v>0</v>
      </c>
      <c r="K4" s="14">
        <f>(H4+I4)*20%</f>
        <v>982</v>
      </c>
      <c r="L4" s="15">
        <f>H4+I4+J4+K4</f>
        <v>5892</v>
      </c>
      <c r="M4" s="14">
        <f t="shared" ref="M4" si="0">(H4+I4+K4)*14/100</f>
        <v>824.88</v>
      </c>
      <c r="N4" s="14">
        <v>17</v>
      </c>
      <c r="O4" s="14">
        <v>50</v>
      </c>
      <c r="P4" s="14">
        <v>61</v>
      </c>
      <c r="Q4" s="14">
        <v>60</v>
      </c>
      <c r="R4" s="14">
        <v>5</v>
      </c>
      <c r="S4" s="16">
        <v>45</v>
      </c>
      <c r="T4" s="14">
        <v>0</v>
      </c>
      <c r="U4" s="14">
        <v>686</v>
      </c>
      <c r="V4" s="14">
        <v>10</v>
      </c>
      <c r="W4" s="14">
        <v>10</v>
      </c>
      <c r="X4" s="16">
        <f>M4*2/100</f>
        <v>16.497599999999998</v>
      </c>
      <c r="Y4" s="16">
        <f>M4*30/100</f>
        <v>247.46400000000003</v>
      </c>
      <c r="Z4" s="14">
        <v>146.4</v>
      </c>
      <c r="AA4" s="16">
        <f>L4+M4++N4+O4+P4+Q4+R4+S4+T4+U4+V4+W4+X4+Y4+Z4</f>
        <v>8071.2415999999994</v>
      </c>
      <c r="AB4" s="16">
        <f>AA4*5/100</f>
        <v>403.56207999999998</v>
      </c>
      <c r="AC4" s="14">
        <v>400</v>
      </c>
      <c r="AD4" s="16">
        <f>AA4+AB4+AC4</f>
        <v>8874.8036799999991</v>
      </c>
    </row>
    <row r="5" spans="1:30" s="17" customFormat="1" ht="15.95" customHeight="1" x14ac:dyDescent="0.25">
      <c r="A5" s="11"/>
      <c r="B5" s="12"/>
      <c r="C5" s="12"/>
      <c r="D5" s="13"/>
      <c r="E5" s="12"/>
      <c r="F5" s="14"/>
      <c r="G5" s="14"/>
      <c r="H5" s="14"/>
      <c r="I5" s="14"/>
      <c r="J5" s="11"/>
      <c r="K5" s="14"/>
      <c r="L5" s="15"/>
      <c r="M5" s="14"/>
      <c r="N5" s="14"/>
      <c r="O5" s="14"/>
      <c r="P5" s="14"/>
      <c r="Q5" s="14"/>
      <c r="R5" s="14"/>
      <c r="S5" s="16"/>
      <c r="T5" s="14"/>
      <c r="U5" s="14"/>
      <c r="V5" s="14"/>
      <c r="W5" s="14"/>
      <c r="X5" s="16"/>
      <c r="Y5" s="16"/>
      <c r="Z5" s="14"/>
      <c r="AA5" s="16"/>
      <c r="AB5" s="16"/>
      <c r="AC5" s="14"/>
      <c r="AD5" s="16"/>
    </row>
    <row r="6" spans="1:30" s="17" customFormat="1" ht="15.95" customHeight="1" x14ac:dyDescent="0.25">
      <c r="A6" s="18">
        <v>2</v>
      </c>
      <c r="B6" s="19" t="s">
        <v>127</v>
      </c>
      <c r="C6" s="20" t="s">
        <v>14</v>
      </c>
      <c r="D6" s="21">
        <v>0.2</v>
      </c>
      <c r="E6" s="19" t="s">
        <v>25</v>
      </c>
      <c r="F6" s="22" t="s">
        <v>69</v>
      </c>
      <c r="G6" s="22" t="s">
        <v>277</v>
      </c>
      <c r="H6" s="22">
        <v>3830</v>
      </c>
      <c r="I6" s="22">
        <v>80</v>
      </c>
      <c r="J6" s="18">
        <v>0</v>
      </c>
      <c r="K6" s="22">
        <f>(H6+I6)*20%</f>
        <v>782</v>
      </c>
      <c r="L6" s="23">
        <f>H6+I6+J6+K6</f>
        <v>4692</v>
      </c>
      <c r="M6" s="22">
        <f t="shared" ref="M6:M12" si="1">(H6+I6+K6)*14/100</f>
        <v>656.88</v>
      </c>
      <c r="N6" s="22">
        <v>0</v>
      </c>
      <c r="O6" s="22">
        <v>50</v>
      </c>
      <c r="P6" s="22">
        <v>61</v>
      </c>
      <c r="Q6" s="22">
        <v>60</v>
      </c>
      <c r="R6" s="22">
        <v>5</v>
      </c>
      <c r="S6" s="24">
        <v>111.88</v>
      </c>
      <c r="T6" s="22">
        <v>0</v>
      </c>
      <c r="U6" s="22">
        <v>686</v>
      </c>
      <c r="V6" s="22">
        <v>10</v>
      </c>
      <c r="W6" s="22">
        <v>10</v>
      </c>
      <c r="X6" s="24">
        <f>M6*2/100</f>
        <v>13.137599999999999</v>
      </c>
      <c r="Y6" s="24">
        <f>M6*30/100</f>
        <v>197.06400000000002</v>
      </c>
      <c r="Z6" s="22">
        <v>146.4</v>
      </c>
      <c r="AA6" s="24">
        <f>L6+M6++N6+O6+P6+Q6+R6+S6+T6+U6+V6+W6+X6+Y6+Z6</f>
        <v>6699.3616000000002</v>
      </c>
      <c r="AB6" s="24">
        <f>AA6*5/100</f>
        <v>334.96808000000004</v>
      </c>
      <c r="AC6" s="22">
        <v>400</v>
      </c>
      <c r="AD6" s="24">
        <f>AA6+AB6+AC6</f>
        <v>7434.3296799999998</v>
      </c>
    </row>
    <row r="7" spans="1:30" s="14" customFormat="1" ht="15.95" customHeight="1" x14ac:dyDescent="0.25">
      <c r="A7" s="11">
        <v>3</v>
      </c>
      <c r="B7" s="12" t="s">
        <v>127</v>
      </c>
      <c r="C7" s="25" t="s">
        <v>14</v>
      </c>
      <c r="D7" s="13">
        <v>0.3</v>
      </c>
      <c r="E7" s="12" t="s">
        <v>25</v>
      </c>
      <c r="F7" s="14" t="s">
        <v>69</v>
      </c>
      <c r="G7" s="14" t="s">
        <v>277</v>
      </c>
      <c r="H7" s="14">
        <v>3830</v>
      </c>
      <c r="I7" s="14">
        <v>80</v>
      </c>
      <c r="J7" s="11">
        <v>0</v>
      </c>
      <c r="K7" s="14">
        <f>(H7+I7)*30%</f>
        <v>1173</v>
      </c>
      <c r="L7" s="15">
        <f>H7+I7+J7+K7</f>
        <v>5083</v>
      </c>
      <c r="M7" s="14">
        <f t="shared" si="1"/>
        <v>711.62</v>
      </c>
      <c r="N7" s="14">
        <v>0</v>
      </c>
      <c r="O7" s="14">
        <v>50</v>
      </c>
      <c r="P7" s="14">
        <v>61</v>
      </c>
      <c r="Q7" s="14">
        <v>60</v>
      </c>
      <c r="R7" s="14">
        <v>5</v>
      </c>
      <c r="S7" s="16">
        <v>103.25</v>
      </c>
      <c r="T7" s="14">
        <v>0</v>
      </c>
      <c r="U7" s="14">
        <v>686</v>
      </c>
      <c r="V7" s="14">
        <v>10</v>
      </c>
      <c r="W7" s="14">
        <v>10</v>
      </c>
      <c r="X7" s="16">
        <f>M7*2/100</f>
        <v>14.2324</v>
      </c>
      <c r="Y7" s="16">
        <f>M7*30/100</f>
        <v>213.48599999999999</v>
      </c>
      <c r="Z7" s="14">
        <v>146.4</v>
      </c>
      <c r="AA7" s="16">
        <f>L7+M7++N7+O7+P7+Q7+R7+S7+T7+U7+V7+W7+X7+Y7+Z7</f>
        <v>7153.9883999999993</v>
      </c>
      <c r="AB7" s="16">
        <f>AA7*5/100</f>
        <v>357.69941999999998</v>
      </c>
      <c r="AC7" s="14">
        <v>400</v>
      </c>
      <c r="AD7" s="16">
        <f>AA7+AB7+AC7</f>
        <v>7911.6878199999992</v>
      </c>
    </row>
    <row r="8" spans="1:30" s="17" customFormat="1" ht="15.95" customHeight="1" x14ac:dyDescent="0.25">
      <c r="A8" s="11">
        <v>4</v>
      </c>
      <c r="B8" s="12" t="s">
        <v>278</v>
      </c>
      <c r="C8" s="25" t="s">
        <v>12</v>
      </c>
      <c r="D8" s="13">
        <v>0.3</v>
      </c>
      <c r="E8" s="12" t="s">
        <v>25</v>
      </c>
      <c r="F8" s="14" t="s">
        <v>69</v>
      </c>
      <c r="G8" s="14" t="s">
        <v>279</v>
      </c>
      <c r="H8" s="14">
        <v>3830</v>
      </c>
      <c r="I8" s="14">
        <v>80</v>
      </c>
      <c r="J8" s="11">
        <v>0</v>
      </c>
      <c r="K8" s="14">
        <f>(H8+I8)*30%</f>
        <v>1173</v>
      </c>
      <c r="L8" s="15">
        <f>H8+I8+J8+K8</f>
        <v>5083</v>
      </c>
      <c r="M8" s="14">
        <f t="shared" si="1"/>
        <v>711.62</v>
      </c>
      <c r="N8" s="14">
        <v>17</v>
      </c>
      <c r="O8" s="14">
        <v>50</v>
      </c>
      <c r="P8" s="14">
        <v>61</v>
      </c>
      <c r="Q8" s="26">
        <v>60</v>
      </c>
      <c r="R8" s="26">
        <v>5</v>
      </c>
      <c r="S8" s="27">
        <v>140</v>
      </c>
      <c r="T8" s="26">
        <v>0</v>
      </c>
      <c r="U8" s="26">
        <v>686</v>
      </c>
      <c r="V8" s="26">
        <v>10</v>
      </c>
      <c r="W8" s="26">
        <v>10</v>
      </c>
      <c r="X8" s="27">
        <f>M8*2/100</f>
        <v>14.2324</v>
      </c>
      <c r="Y8" s="27">
        <f>M8*30/100</f>
        <v>213.48599999999999</v>
      </c>
      <c r="Z8" s="26">
        <v>146.4</v>
      </c>
      <c r="AA8" s="27">
        <f>L8+M8++N8+O8+P8+Q8+R8+S8+T8+U8+V8+W8+X8+Y8+Z8</f>
        <v>7207.7383999999993</v>
      </c>
      <c r="AB8" s="27">
        <f>AA8*5/100</f>
        <v>360.38691999999998</v>
      </c>
      <c r="AC8" s="26">
        <v>400</v>
      </c>
      <c r="AD8" s="27">
        <f>AA8+AB8+AC8</f>
        <v>7968.1253199999992</v>
      </c>
    </row>
    <row r="9" spans="1:30" s="17" customFormat="1" ht="15.95" customHeight="1" x14ac:dyDescent="0.25">
      <c r="A9" s="11">
        <v>5</v>
      </c>
      <c r="B9" s="14" t="s">
        <v>13</v>
      </c>
      <c r="C9" s="25" t="s">
        <v>12</v>
      </c>
      <c r="D9" s="21">
        <v>0.2</v>
      </c>
      <c r="E9" s="12" t="s">
        <v>25</v>
      </c>
      <c r="F9" s="14" t="s">
        <v>69</v>
      </c>
      <c r="G9" s="14" t="s">
        <v>280</v>
      </c>
      <c r="H9" s="14">
        <v>3830</v>
      </c>
      <c r="I9" s="14">
        <v>80</v>
      </c>
      <c r="J9" s="11">
        <v>0</v>
      </c>
      <c r="K9" s="14">
        <f>(H9+I9)*20%</f>
        <v>782</v>
      </c>
      <c r="L9" s="15">
        <f>H9+I9+J9+K9</f>
        <v>4692</v>
      </c>
      <c r="M9" s="14">
        <f t="shared" si="1"/>
        <v>656.88</v>
      </c>
      <c r="N9" s="14">
        <v>17</v>
      </c>
      <c r="O9" s="14">
        <v>50</v>
      </c>
      <c r="P9" s="14">
        <v>61</v>
      </c>
      <c r="Q9" s="26">
        <v>60</v>
      </c>
      <c r="R9" s="26">
        <v>5</v>
      </c>
      <c r="S9" s="27">
        <v>51.14</v>
      </c>
      <c r="T9" s="26">
        <v>0</v>
      </c>
      <c r="U9" s="26">
        <v>686</v>
      </c>
      <c r="V9" s="26">
        <v>10</v>
      </c>
      <c r="W9" s="26">
        <v>10</v>
      </c>
      <c r="X9" s="27">
        <f>M9*2/100</f>
        <v>13.137599999999999</v>
      </c>
      <c r="Y9" s="27">
        <f>M9*30/100</f>
        <v>197.06400000000002</v>
      </c>
      <c r="Z9" s="26">
        <v>146.4</v>
      </c>
      <c r="AA9" s="27">
        <f>L9+M9++N9+O9+P9+Q9+R9+S9+T9+U9+V9+W9+X9+Y9+Z9</f>
        <v>6655.6216000000004</v>
      </c>
      <c r="AB9" s="27">
        <f>AA9*5/100</f>
        <v>332.78107999999997</v>
      </c>
      <c r="AC9" s="26">
        <v>400</v>
      </c>
      <c r="AD9" s="27">
        <f>AA9+AB9+AC9</f>
        <v>7388.4026800000001</v>
      </c>
    </row>
    <row r="10" spans="1:30" s="17" customFormat="1" ht="15.95" customHeight="1" x14ac:dyDescent="0.25">
      <c r="A10" s="11">
        <v>6</v>
      </c>
      <c r="B10" s="14" t="s">
        <v>13</v>
      </c>
      <c r="C10" s="25" t="s">
        <v>12</v>
      </c>
      <c r="D10" s="13">
        <v>0.3</v>
      </c>
      <c r="E10" s="12" t="s">
        <v>25</v>
      </c>
      <c r="F10" s="14" t="s">
        <v>69</v>
      </c>
      <c r="G10" s="14" t="s">
        <v>281</v>
      </c>
      <c r="H10" s="14">
        <v>3830</v>
      </c>
      <c r="I10" s="14">
        <v>80</v>
      </c>
      <c r="J10" s="11">
        <v>0</v>
      </c>
      <c r="K10" s="14">
        <f>(H10+I10)*30%</f>
        <v>1173</v>
      </c>
      <c r="L10" s="15">
        <f>H10+I10+J10+K10</f>
        <v>5083</v>
      </c>
      <c r="M10" s="14">
        <f t="shared" si="1"/>
        <v>711.62</v>
      </c>
      <c r="N10" s="14">
        <v>17</v>
      </c>
      <c r="O10" s="14">
        <v>50</v>
      </c>
      <c r="P10" s="14">
        <v>61</v>
      </c>
      <c r="Q10" s="26">
        <v>60</v>
      </c>
      <c r="R10" s="26">
        <v>5</v>
      </c>
      <c r="S10" s="27">
        <v>122.59</v>
      </c>
      <c r="T10" s="26">
        <v>0</v>
      </c>
      <c r="U10" s="26">
        <v>686</v>
      </c>
      <c r="V10" s="26">
        <v>10</v>
      </c>
      <c r="W10" s="26">
        <v>10</v>
      </c>
      <c r="X10" s="27">
        <f>M10*2/100</f>
        <v>14.2324</v>
      </c>
      <c r="Y10" s="27">
        <f>M10*30/100</f>
        <v>213.48599999999999</v>
      </c>
      <c r="Z10" s="26">
        <v>146.4</v>
      </c>
      <c r="AA10" s="27">
        <f>L10+M10++N10+O10+P10+Q10+R10+S10+T10+U10+V10+W10+X10+Y10+Z10</f>
        <v>7190.3283999999994</v>
      </c>
      <c r="AB10" s="27">
        <f>AA10*5/100</f>
        <v>359.51641999999998</v>
      </c>
      <c r="AC10" s="26">
        <v>400</v>
      </c>
      <c r="AD10" s="27">
        <f>AA10+AB10+AC10</f>
        <v>7949.8448199999993</v>
      </c>
    </row>
    <row r="11" spans="1:30" s="34" customFormat="1" ht="17.100000000000001" customHeight="1" x14ac:dyDescent="0.25">
      <c r="A11" s="28">
        <v>7</v>
      </c>
      <c r="B11" s="29" t="s">
        <v>282</v>
      </c>
      <c r="C11" s="30" t="s">
        <v>7</v>
      </c>
      <c r="D11" s="31" t="s">
        <v>283</v>
      </c>
      <c r="E11" s="30" t="s">
        <v>25</v>
      </c>
      <c r="F11" s="29" t="s">
        <v>69</v>
      </c>
      <c r="G11" s="29" t="s">
        <v>284</v>
      </c>
      <c r="H11" s="29">
        <v>3830</v>
      </c>
      <c r="I11" s="29">
        <v>80</v>
      </c>
      <c r="J11" s="28">
        <v>0</v>
      </c>
      <c r="K11" s="29">
        <f>(H11+I11)*20%</f>
        <v>782</v>
      </c>
      <c r="L11" s="32">
        <f t="shared" ref="L11:L12" si="2">H11+I11+J11+K11</f>
        <v>4692</v>
      </c>
      <c r="M11" s="29">
        <f t="shared" si="1"/>
        <v>656.88</v>
      </c>
      <c r="N11" s="29">
        <v>0</v>
      </c>
      <c r="O11" s="29">
        <v>50</v>
      </c>
      <c r="P11" s="29">
        <v>61</v>
      </c>
      <c r="Q11" s="29">
        <v>60</v>
      </c>
      <c r="R11" s="29">
        <v>5</v>
      </c>
      <c r="S11" s="33">
        <v>140</v>
      </c>
      <c r="T11" s="29">
        <v>100</v>
      </c>
      <c r="U11" s="29">
        <v>686</v>
      </c>
      <c r="V11" s="29">
        <v>10</v>
      </c>
      <c r="W11" s="29">
        <v>10</v>
      </c>
      <c r="X11" s="33">
        <f t="shared" ref="X11" si="3">M11*2/100</f>
        <v>13.137599999999999</v>
      </c>
      <c r="Y11" s="33">
        <f t="shared" ref="Y11" si="4">M11*30/100</f>
        <v>197.06400000000002</v>
      </c>
      <c r="Z11" s="29">
        <v>146.4</v>
      </c>
      <c r="AA11" s="33">
        <f t="shared" ref="AA11:AA12" si="5">L11+M11++N11+O11+P11+Q11+R11+S11+T11+U11+V11+W11+X11+Y11+Z11</f>
        <v>6827.4816000000001</v>
      </c>
      <c r="AB11" s="33">
        <f t="shared" ref="AB11" si="6">AA11*5/100</f>
        <v>341.37408000000005</v>
      </c>
      <c r="AC11" s="29">
        <v>400</v>
      </c>
      <c r="AD11" s="33">
        <f t="shared" ref="AD11" si="7">AA11+AB11+AC11</f>
        <v>7568.8556800000006</v>
      </c>
    </row>
    <row r="12" spans="1:30" s="34" customFormat="1" ht="17.100000000000001" customHeight="1" x14ac:dyDescent="0.25">
      <c r="A12" s="28">
        <v>8</v>
      </c>
      <c r="B12" s="34" t="s">
        <v>282</v>
      </c>
      <c r="C12" s="30" t="s">
        <v>7</v>
      </c>
      <c r="D12" s="31" t="s">
        <v>285</v>
      </c>
      <c r="E12" s="30" t="s">
        <v>25</v>
      </c>
      <c r="F12" s="29" t="s">
        <v>69</v>
      </c>
      <c r="G12" s="29" t="s">
        <v>286</v>
      </c>
      <c r="H12" s="29">
        <v>3830</v>
      </c>
      <c r="I12" s="29">
        <v>80</v>
      </c>
      <c r="J12" s="28">
        <v>0</v>
      </c>
      <c r="K12" s="29">
        <f>(H12+I12)*30%</f>
        <v>1173</v>
      </c>
      <c r="L12" s="32">
        <f t="shared" si="2"/>
        <v>5083</v>
      </c>
      <c r="M12" s="29">
        <f t="shared" si="1"/>
        <v>711.62</v>
      </c>
      <c r="N12" s="29">
        <v>0</v>
      </c>
      <c r="O12" s="29">
        <v>50</v>
      </c>
      <c r="P12" s="29">
        <v>61</v>
      </c>
      <c r="Q12" s="29">
        <v>60</v>
      </c>
      <c r="R12" s="29">
        <v>5</v>
      </c>
      <c r="S12" s="33">
        <v>140</v>
      </c>
      <c r="T12" s="29">
        <v>100</v>
      </c>
      <c r="U12" s="29">
        <v>686</v>
      </c>
      <c r="V12" s="29">
        <v>10</v>
      </c>
      <c r="W12" s="29">
        <v>10</v>
      </c>
      <c r="X12" s="33">
        <f t="shared" ref="X12:X17" si="8">M12*2/100</f>
        <v>14.2324</v>
      </c>
      <c r="Y12" s="33">
        <f t="shared" ref="Y12:Y17" si="9">M12*30/100</f>
        <v>213.48599999999999</v>
      </c>
      <c r="Z12" s="29">
        <v>146.4</v>
      </c>
      <c r="AA12" s="33">
        <f t="shared" si="5"/>
        <v>7290.7383999999993</v>
      </c>
      <c r="AB12" s="33">
        <f t="shared" ref="AB12:AB17" si="10">AA12*5/100</f>
        <v>364.53691999999995</v>
      </c>
      <c r="AC12" s="29">
        <v>400</v>
      </c>
      <c r="AD12" s="33">
        <f t="shared" ref="AD12:AD17" si="11">AA12+AB12+AC12</f>
        <v>8055.2753199999988</v>
      </c>
    </row>
    <row r="13" spans="1:30" s="17" customFormat="1" ht="15.95" customHeight="1" x14ac:dyDescent="0.25">
      <c r="A13" s="11">
        <v>9</v>
      </c>
      <c r="B13" s="12" t="s">
        <v>10</v>
      </c>
      <c r="C13" s="12" t="s">
        <v>9</v>
      </c>
      <c r="D13" s="13">
        <v>0.2</v>
      </c>
      <c r="E13" s="12" t="s">
        <v>11</v>
      </c>
      <c r="F13" s="14" t="s">
        <v>69</v>
      </c>
      <c r="G13" s="14" t="s">
        <v>277</v>
      </c>
      <c r="H13" s="14">
        <v>3010</v>
      </c>
      <c r="I13" s="14">
        <v>80</v>
      </c>
      <c r="J13" s="11">
        <v>0</v>
      </c>
      <c r="K13" s="14">
        <f>(H13+I13)*20%</f>
        <v>618</v>
      </c>
      <c r="L13" s="15">
        <f>H13+I13+J13+K13</f>
        <v>3708</v>
      </c>
      <c r="M13" s="14">
        <f>(H13+I13+K13)*14/100</f>
        <v>519.12</v>
      </c>
      <c r="N13" s="14">
        <v>0</v>
      </c>
      <c r="O13" s="14">
        <v>50</v>
      </c>
      <c r="P13" s="14">
        <v>61</v>
      </c>
      <c r="Q13" s="14">
        <v>60</v>
      </c>
      <c r="R13" s="14">
        <v>5</v>
      </c>
      <c r="S13" s="16">
        <v>143.22</v>
      </c>
      <c r="T13" s="14">
        <v>0</v>
      </c>
      <c r="U13" s="14">
        <v>686</v>
      </c>
      <c r="V13" s="14">
        <v>10</v>
      </c>
      <c r="W13" s="14">
        <v>10</v>
      </c>
      <c r="X13" s="16">
        <f t="shared" si="8"/>
        <v>10.382400000000001</v>
      </c>
      <c r="Y13" s="16">
        <f t="shared" si="9"/>
        <v>155.73599999999999</v>
      </c>
      <c r="Z13" s="14">
        <v>146.4</v>
      </c>
      <c r="AA13" s="16">
        <f>L13+M13++N13+O13+P13+Q13+R13+S13+T13+U13+V13+W13+X13+Y13+Z13</f>
        <v>5564.8584000000001</v>
      </c>
      <c r="AB13" s="16">
        <f t="shared" si="10"/>
        <v>278.24292000000003</v>
      </c>
      <c r="AC13" s="14">
        <v>400</v>
      </c>
      <c r="AD13" s="16">
        <f t="shared" si="11"/>
        <v>6243.1013199999998</v>
      </c>
    </row>
    <row r="14" spans="1:30" s="17" customFormat="1" ht="15.95" customHeight="1" x14ac:dyDescent="0.25">
      <c r="A14" s="11">
        <v>10</v>
      </c>
      <c r="B14" s="12" t="s">
        <v>10</v>
      </c>
      <c r="C14" s="12" t="s">
        <v>9</v>
      </c>
      <c r="D14" s="13">
        <v>0.3</v>
      </c>
      <c r="E14" s="12" t="s">
        <v>11</v>
      </c>
      <c r="F14" s="14" t="s">
        <v>69</v>
      </c>
      <c r="G14" s="14" t="s">
        <v>277</v>
      </c>
      <c r="H14" s="14">
        <v>3010</v>
      </c>
      <c r="I14" s="14">
        <v>80</v>
      </c>
      <c r="J14" s="11">
        <v>0</v>
      </c>
      <c r="K14" s="14">
        <f>(H14+I14)*30%</f>
        <v>927</v>
      </c>
      <c r="L14" s="15">
        <f>H14+I14+J14+K14</f>
        <v>4017</v>
      </c>
      <c r="M14" s="14">
        <f>(H14+I14+K14)*14/100</f>
        <v>562.38</v>
      </c>
      <c r="N14" s="14">
        <v>0</v>
      </c>
      <c r="O14" s="14">
        <v>50</v>
      </c>
      <c r="P14" s="14">
        <v>61</v>
      </c>
      <c r="Q14" s="14">
        <v>60</v>
      </c>
      <c r="R14" s="14">
        <v>5</v>
      </c>
      <c r="S14" s="16">
        <v>142.79</v>
      </c>
      <c r="T14" s="14">
        <v>0</v>
      </c>
      <c r="U14" s="14">
        <v>686</v>
      </c>
      <c r="V14" s="14">
        <v>10</v>
      </c>
      <c r="W14" s="14">
        <v>10</v>
      </c>
      <c r="X14" s="16">
        <f t="shared" si="8"/>
        <v>11.2476</v>
      </c>
      <c r="Y14" s="16">
        <f t="shared" si="9"/>
        <v>168.71400000000003</v>
      </c>
      <c r="Z14" s="14">
        <v>146.4</v>
      </c>
      <c r="AA14" s="16">
        <f>L14+M14++N14+O14+P14+Q14+R14+S14+T14+U14+V14+W14+X14+Y14+Z14</f>
        <v>5930.5315999999993</v>
      </c>
      <c r="AB14" s="16">
        <f t="shared" si="10"/>
        <v>296.52657999999997</v>
      </c>
      <c r="AC14" s="14">
        <v>400</v>
      </c>
      <c r="AD14" s="16">
        <f t="shared" si="11"/>
        <v>6627.0581799999991</v>
      </c>
    </row>
    <row r="15" spans="1:30" s="17" customFormat="1" ht="15.95" customHeight="1" x14ac:dyDescent="0.25">
      <c r="A15" s="11">
        <v>11</v>
      </c>
      <c r="B15" s="12" t="s">
        <v>15</v>
      </c>
      <c r="C15" s="20" t="s">
        <v>14</v>
      </c>
      <c r="D15" s="13">
        <v>0.2</v>
      </c>
      <c r="E15" s="12" t="s">
        <v>11</v>
      </c>
      <c r="F15" s="14" t="s">
        <v>69</v>
      </c>
      <c r="G15" s="14" t="s">
        <v>287</v>
      </c>
      <c r="H15" s="14">
        <v>3010</v>
      </c>
      <c r="I15" s="14">
        <v>80</v>
      </c>
      <c r="J15" s="11">
        <v>0</v>
      </c>
      <c r="K15" s="14">
        <f>(H15+I15)*20%</f>
        <v>618</v>
      </c>
      <c r="L15" s="15">
        <f>H15+I15+J15+K15</f>
        <v>3708</v>
      </c>
      <c r="M15" s="14">
        <f>(H15+I15+K15)*14/100</f>
        <v>519.12</v>
      </c>
      <c r="N15" s="14">
        <v>0</v>
      </c>
      <c r="O15" s="14">
        <v>50</v>
      </c>
      <c r="P15" s="14">
        <v>61</v>
      </c>
      <c r="Q15" s="14">
        <v>60</v>
      </c>
      <c r="R15" s="14">
        <v>5</v>
      </c>
      <c r="S15" s="16">
        <v>143.22</v>
      </c>
      <c r="T15" s="14">
        <v>0</v>
      </c>
      <c r="U15" s="14">
        <v>686</v>
      </c>
      <c r="V15" s="14">
        <v>10</v>
      </c>
      <c r="W15" s="14">
        <v>10</v>
      </c>
      <c r="X15" s="16">
        <f t="shared" si="8"/>
        <v>10.382400000000001</v>
      </c>
      <c r="Y15" s="16">
        <f t="shared" si="9"/>
        <v>155.73599999999999</v>
      </c>
      <c r="Z15" s="14">
        <v>146.4</v>
      </c>
      <c r="AA15" s="16">
        <f>L15+M15++N15+O15+P15+Q15+R15+S15+T15+U15+V15+W15+X15+Y15+Z15</f>
        <v>5564.8584000000001</v>
      </c>
      <c r="AB15" s="16">
        <f t="shared" si="10"/>
        <v>278.24292000000003</v>
      </c>
      <c r="AC15" s="14">
        <v>400</v>
      </c>
      <c r="AD15" s="16">
        <f t="shared" si="11"/>
        <v>6243.1013199999998</v>
      </c>
    </row>
    <row r="16" spans="1:30" s="17" customFormat="1" ht="15.95" customHeight="1" x14ac:dyDescent="0.25">
      <c r="A16" s="11">
        <v>12</v>
      </c>
      <c r="B16" s="12" t="s">
        <v>13</v>
      </c>
      <c r="C16" s="25" t="s">
        <v>12</v>
      </c>
      <c r="D16" s="13">
        <v>0.2</v>
      </c>
      <c r="E16" s="12" t="s">
        <v>11</v>
      </c>
      <c r="F16" s="14" t="s">
        <v>69</v>
      </c>
      <c r="G16" s="14" t="s">
        <v>288</v>
      </c>
      <c r="H16" s="14">
        <v>3010</v>
      </c>
      <c r="I16" s="14">
        <v>80</v>
      </c>
      <c r="J16" s="11">
        <v>0</v>
      </c>
      <c r="K16" s="14">
        <f>(H16+I16)*20%</f>
        <v>618</v>
      </c>
      <c r="L16" s="15">
        <f>H16+I16+J16+K16</f>
        <v>3708</v>
      </c>
      <c r="M16" s="14">
        <f>(H16+I16+K16)*14/100</f>
        <v>519.12</v>
      </c>
      <c r="N16" s="14">
        <v>0</v>
      </c>
      <c r="O16" s="14">
        <v>50</v>
      </c>
      <c r="P16" s="14">
        <v>61</v>
      </c>
      <c r="Q16" s="14">
        <v>60</v>
      </c>
      <c r="R16" s="14">
        <v>5</v>
      </c>
      <c r="S16" s="16">
        <v>143.22</v>
      </c>
      <c r="T16" s="14">
        <v>0</v>
      </c>
      <c r="U16" s="14">
        <v>686</v>
      </c>
      <c r="V16" s="14">
        <v>10</v>
      </c>
      <c r="W16" s="14">
        <v>10</v>
      </c>
      <c r="X16" s="16">
        <f t="shared" si="8"/>
        <v>10.382400000000001</v>
      </c>
      <c r="Y16" s="16">
        <f t="shared" si="9"/>
        <v>155.73599999999999</v>
      </c>
      <c r="Z16" s="14">
        <v>146.4</v>
      </c>
      <c r="AA16" s="16">
        <f>L16+M16++N16+O16+P16+Q16+R16+S16+T16+U16+V16+W16+X16+Y16+Z16</f>
        <v>5564.8584000000001</v>
      </c>
      <c r="AB16" s="16">
        <f t="shared" si="10"/>
        <v>278.24292000000003</v>
      </c>
      <c r="AC16" s="14">
        <v>400</v>
      </c>
      <c r="AD16" s="16">
        <f t="shared" si="11"/>
        <v>6243.1013199999998</v>
      </c>
    </row>
    <row r="17" spans="1:30" s="17" customFormat="1" ht="15.95" customHeight="1" x14ac:dyDescent="0.25">
      <c r="A17" s="11">
        <v>13</v>
      </c>
      <c r="B17" s="12" t="s">
        <v>13</v>
      </c>
      <c r="C17" s="25" t="s">
        <v>12</v>
      </c>
      <c r="D17" s="13">
        <v>0.3</v>
      </c>
      <c r="E17" s="12" t="s">
        <v>11</v>
      </c>
      <c r="F17" s="14" t="s">
        <v>69</v>
      </c>
      <c r="G17" s="14" t="s">
        <v>289</v>
      </c>
      <c r="H17" s="14">
        <v>3010</v>
      </c>
      <c r="I17" s="14">
        <v>80</v>
      </c>
      <c r="J17" s="11">
        <v>0</v>
      </c>
      <c r="K17" s="14">
        <f>(H17+I17)*30%</f>
        <v>927</v>
      </c>
      <c r="L17" s="15">
        <f>H17+I17+J17+K17</f>
        <v>4017</v>
      </c>
      <c r="M17" s="14">
        <f>(H17+I17+K17)*14/100</f>
        <v>562.38</v>
      </c>
      <c r="N17" s="14">
        <v>0</v>
      </c>
      <c r="O17" s="14">
        <v>50</v>
      </c>
      <c r="P17" s="14">
        <v>61</v>
      </c>
      <c r="Q17" s="14">
        <v>60</v>
      </c>
      <c r="R17" s="14">
        <v>5</v>
      </c>
      <c r="S17" s="16">
        <v>142.79</v>
      </c>
      <c r="T17" s="14">
        <v>0</v>
      </c>
      <c r="U17" s="14">
        <v>686</v>
      </c>
      <c r="V17" s="14">
        <v>10</v>
      </c>
      <c r="W17" s="14">
        <v>10</v>
      </c>
      <c r="X17" s="16">
        <f t="shared" si="8"/>
        <v>11.2476</v>
      </c>
      <c r="Y17" s="16">
        <f t="shared" si="9"/>
        <v>168.71400000000003</v>
      </c>
      <c r="Z17" s="14">
        <v>146.4</v>
      </c>
      <c r="AA17" s="16">
        <f>L17+M17++N17+O17+P17+Q17+R17+S17+T17+U17+V17+W17+X17+Y17+Z17</f>
        <v>5930.5315999999993</v>
      </c>
      <c r="AB17" s="16">
        <f t="shared" si="10"/>
        <v>296.52657999999997</v>
      </c>
      <c r="AC17" s="14">
        <v>400</v>
      </c>
      <c r="AD17" s="16">
        <f t="shared" si="11"/>
        <v>6627.0581799999991</v>
      </c>
    </row>
    <row r="18" spans="1:30" s="17" customFormat="1" ht="15.95" customHeight="1" x14ac:dyDescent="0.25">
      <c r="A18" s="11">
        <v>14</v>
      </c>
      <c r="B18" s="12" t="s">
        <v>290</v>
      </c>
      <c r="C18" s="12" t="s">
        <v>291</v>
      </c>
      <c r="D18" s="13">
        <v>0.2</v>
      </c>
      <c r="E18" s="12" t="s">
        <v>6</v>
      </c>
      <c r="F18" s="14" t="s">
        <v>69</v>
      </c>
      <c r="G18" s="14" t="s">
        <v>277</v>
      </c>
      <c r="H18" s="14">
        <v>2520</v>
      </c>
      <c r="I18" s="14">
        <v>80</v>
      </c>
      <c r="J18" s="11">
        <v>0</v>
      </c>
      <c r="K18" s="14">
        <f>(H18+I18)*20%</f>
        <v>520</v>
      </c>
      <c r="L18" s="15">
        <f t="shared" ref="L18:L23" si="12">H18+I18+J18+K18</f>
        <v>3120</v>
      </c>
      <c r="M18" s="14">
        <f t="shared" ref="M18:M23" si="13">(H18+I18+K18)*14/100</f>
        <v>436.8</v>
      </c>
      <c r="N18" s="14">
        <v>17</v>
      </c>
      <c r="O18" s="14">
        <v>50</v>
      </c>
      <c r="P18" s="14">
        <v>61</v>
      </c>
      <c r="Q18" s="14">
        <v>60</v>
      </c>
      <c r="R18" s="14">
        <v>5</v>
      </c>
      <c r="S18" s="16">
        <v>90</v>
      </c>
      <c r="T18" s="14">
        <v>275</v>
      </c>
      <c r="U18" s="14">
        <v>686</v>
      </c>
      <c r="V18" s="14">
        <v>10</v>
      </c>
      <c r="W18" s="14">
        <v>10</v>
      </c>
      <c r="X18" s="16">
        <f t="shared" ref="X18:X23" si="14">M18*2/100</f>
        <v>8.7360000000000007</v>
      </c>
      <c r="Y18" s="16">
        <f t="shared" ref="Y18:Y23" si="15">M18*30/100</f>
        <v>131.04</v>
      </c>
      <c r="Z18" s="14">
        <v>146.4</v>
      </c>
      <c r="AA18" s="16">
        <f t="shared" ref="AA18:AA23" si="16">L18+M18++N18+O18+P18+Q18+R18+S18+T18+U18+V18+W18+X18+Y18+Z18</f>
        <v>5106.9759999999997</v>
      </c>
      <c r="AB18" s="16">
        <f t="shared" ref="AB18:AB23" si="17">AA18*5/100</f>
        <v>255.34879999999998</v>
      </c>
      <c r="AC18" s="14">
        <v>400</v>
      </c>
      <c r="AD18" s="16">
        <f t="shared" ref="AD18:AD23" si="18">AA18+AB18+AC18</f>
        <v>5762.3247999999994</v>
      </c>
    </row>
    <row r="19" spans="1:30" s="17" customFormat="1" ht="15.95" customHeight="1" x14ac:dyDescent="0.25">
      <c r="A19" s="11">
        <v>15</v>
      </c>
      <c r="B19" s="12" t="s">
        <v>22</v>
      </c>
      <c r="C19" s="12" t="s">
        <v>291</v>
      </c>
      <c r="D19" s="13">
        <v>0.3</v>
      </c>
      <c r="E19" s="12" t="s">
        <v>6</v>
      </c>
      <c r="F19" s="14" t="s">
        <v>69</v>
      </c>
      <c r="G19" s="14" t="s">
        <v>277</v>
      </c>
      <c r="H19" s="14">
        <v>2520</v>
      </c>
      <c r="I19" s="14">
        <v>80</v>
      </c>
      <c r="J19" s="11">
        <v>0</v>
      </c>
      <c r="K19" s="14">
        <f>(H19+I19)*30%</f>
        <v>780</v>
      </c>
      <c r="L19" s="15">
        <f t="shared" si="12"/>
        <v>3380</v>
      </c>
      <c r="M19" s="14">
        <f t="shared" si="13"/>
        <v>473.2</v>
      </c>
      <c r="N19" s="14">
        <v>17</v>
      </c>
      <c r="O19" s="14">
        <v>50</v>
      </c>
      <c r="P19" s="14">
        <v>61</v>
      </c>
      <c r="Q19" s="14">
        <v>60</v>
      </c>
      <c r="R19" s="14">
        <v>5</v>
      </c>
      <c r="S19" s="16">
        <v>219.02</v>
      </c>
      <c r="T19" s="14">
        <v>0</v>
      </c>
      <c r="U19" s="14">
        <v>686</v>
      </c>
      <c r="V19" s="14">
        <v>10</v>
      </c>
      <c r="W19" s="14">
        <v>10</v>
      </c>
      <c r="X19" s="16">
        <f t="shared" si="14"/>
        <v>9.4640000000000004</v>
      </c>
      <c r="Y19" s="16">
        <f t="shared" si="15"/>
        <v>141.96</v>
      </c>
      <c r="Z19" s="14">
        <v>146.4</v>
      </c>
      <c r="AA19" s="16">
        <f t="shared" si="16"/>
        <v>5269.0439999999999</v>
      </c>
      <c r="AB19" s="16">
        <f t="shared" si="17"/>
        <v>263.4522</v>
      </c>
      <c r="AC19" s="14">
        <v>400</v>
      </c>
      <c r="AD19" s="16">
        <f t="shared" si="18"/>
        <v>5932.4961999999996</v>
      </c>
    </row>
    <row r="20" spans="1:30" s="17" customFormat="1" ht="15.95" customHeight="1" x14ac:dyDescent="0.25">
      <c r="A20" s="11">
        <v>16</v>
      </c>
      <c r="B20" s="12" t="s">
        <v>10</v>
      </c>
      <c r="C20" s="12" t="s">
        <v>9</v>
      </c>
      <c r="D20" s="13">
        <v>0.2</v>
      </c>
      <c r="E20" s="12" t="s">
        <v>6</v>
      </c>
      <c r="F20" s="14" t="s">
        <v>69</v>
      </c>
      <c r="G20" s="14" t="s">
        <v>292</v>
      </c>
      <c r="H20" s="14">
        <v>2520</v>
      </c>
      <c r="I20" s="14">
        <v>80</v>
      </c>
      <c r="J20" s="11">
        <v>0</v>
      </c>
      <c r="K20" s="14">
        <f>(H20+I20)*20%</f>
        <v>520</v>
      </c>
      <c r="L20" s="15">
        <f t="shared" si="12"/>
        <v>3120</v>
      </c>
      <c r="M20" s="14">
        <f t="shared" si="13"/>
        <v>436.8</v>
      </c>
      <c r="N20" s="14">
        <v>17</v>
      </c>
      <c r="O20" s="14">
        <v>50</v>
      </c>
      <c r="P20" s="14">
        <v>61</v>
      </c>
      <c r="Q20" s="14">
        <v>60</v>
      </c>
      <c r="R20" s="14">
        <v>5</v>
      </c>
      <c r="S20" s="16">
        <v>90</v>
      </c>
      <c r="T20" s="14">
        <v>275</v>
      </c>
      <c r="U20" s="14">
        <v>686</v>
      </c>
      <c r="V20" s="14">
        <v>10</v>
      </c>
      <c r="W20" s="14">
        <v>10</v>
      </c>
      <c r="X20" s="16">
        <f t="shared" si="14"/>
        <v>8.7360000000000007</v>
      </c>
      <c r="Y20" s="16">
        <f t="shared" si="15"/>
        <v>131.04</v>
      </c>
      <c r="Z20" s="14">
        <v>146.4</v>
      </c>
      <c r="AA20" s="16">
        <f t="shared" si="16"/>
        <v>5106.9759999999997</v>
      </c>
      <c r="AB20" s="16">
        <f t="shared" si="17"/>
        <v>255.34879999999998</v>
      </c>
      <c r="AC20" s="14">
        <v>400</v>
      </c>
      <c r="AD20" s="16">
        <f t="shared" si="18"/>
        <v>5762.3247999999994</v>
      </c>
    </row>
    <row r="21" spans="1:30" s="17" customFormat="1" ht="15.95" customHeight="1" x14ac:dyDescent="0.25">
      <c r="A21" s="11">
        <v>17</v>
      </c>
      <c r="B21" s="12" t="s">
        <v>10</v>
      </c>
      <c r="C21" s="12" t="s">
        <v>9</v>
      </c>
      <c r="D21" s="13">
        <v>0.3</v>
      </c>
      <c r="E21" s="12" t="s">
        <v>6</v>
      </c>
      <c r="F21" s="14" t="s">
        <v>69</v>
      </c>
      <c r="G21" s="14" t="s">
        <v>293</v>
      </c>
      <c r="H21" s="14">
        <v>2520</v>
      </c>
      <c r="I21" s="14">
        <v>80</v>
      </c>
      <c r="J21" s="11">
        <v>0</v>
      </c>
      <c r="K21" s="14">
        <f>(H21+I21)*30%</f>
        <v>780</v>
      </c>
      <c r="L21" s="15">
        <f t="shared" si="12"/>
        <v>3380</v>
      </c>
      <c r="M21" s="14">
        <f t="shared" si="13"/>
        <v>473.2</v>
      </c>
      <c r="N21" s="14">
        <v>17</v>
      </c>
      <c r="O21" s="14">
        <v>50</v>
      </c>
      <c r="P21" s="14">
        <v>61</v>
      </c>
      <c r="Q21" s="14">
        <v>60</v>
      </c>
      <c r="R21" s="14">
        <v>5</v>
      </c>
      <c r="S21" s="16">
        <v>219.02</v>
      </c>
      <c r="T21" s="14">
        <v>0</v>
      </c>
      <c r="U21" s="14">
        <v>686</v>
      </c>
      <c r="V21" s="14">
        <v>10</v>
      </c>
      <c r="W21" s="14">
        <v>10</v>
      </c>
      <c r="X21" s="16">
        <f t="shared" si="14"/>
        <v>9.4640000000000004</v>
      </c>
      <c r="Y21" s="16">
        <f t="shared" si="15"/>
        <v>141.96</v>
      </c>
      <c r="Z21" s="14">
        <v>146.4</v>
      </c>
      <c r="AA21" s="16">
        <f t="shared" si="16"/>
        <v>5269.0439999999999</v>
      </c>
      <c r="AB21" s="16">
        <f t="shared" si="17"/>
        <v>263.4522</v>
      </c>
      <c r="AC21" s="14">
        <v>400</v>
      </c>
      <c r="AD21" s="16">
        <f t="shared" si="18"/>
        <v>5932.4961999999996</v>
      </c>
    </row>
    <row r="22" spans="1:30" s="17" customFormat="1" ht="15.95" customHeight="1" x14ac:dyDescent="0.25">
      <c r="A22" s="11">
        <v>18</v>
      </c>
      <c r="B22" s="12" t="s">
        <v>15</v>
      </c>
      <c r="C22" s="20" t="s">
        <v>14</v>
      </c>
      <c r="D22" s="13">
        <v>0.3</v>
      </c>
      <c r="E22" s="12" t="s">
        <v>6</v>
      </c>
      <c r="F22" s="14" t="s">
        <v>69</v>
      </c>
      <c r="G22" s="14" t="s">
        <v>294</v>
      </c>
      <c r="H22" s="14">
        <v>2520</v>
      </c>
      <c r="I22" s="14">
        <v>80</v>
      </c>
      <c r="J22" s="11">
        <v>0</v>
      </c>
      <c r="K22" s="14">
        <f>(H22+I22)*30%</f>
        <v>780</v>
      </c>
      <c r="L22" s="15">
        <f t="shared" si="12"/>
        <v>3380</v>
      </c>
      <c r="M22" s="14">
        <f t="shared" si="13"/>
        <v>473.2</v>
      </c>
      <c r="N22" s="14">
        <v>0</v>
      </c>
      <c r="O22" s="14">
        <v>50</v>
      </c>
      <c r="P22" s="14">
        <v>61</v>
      </c>
      <c r="Q22" s="14">
        <v>60</v>
      </c>
      <c r="R22" s="14">
        <v>5</v>
      </c>
      <c r="S22" s="16">
        <v>45</v>
      </c>
      <c r="T22" s="14">
        <v>100</v>
      </c>
      <c r="U22" s="14">
        <v>686</v>
      </c>
      <c r="V22" s="14">
        <v>10</v>
      </c>
      <c r="W22" s="14">
        <v>10</v>
      </c>
      <c r="X22" s="16">
        <f t="shared" si="14"/>
        <v>9.4640000000000004</v>
      </c>
      <c r="Y22" s="16">
        <f t="shared" si="15"/>
        <v>141.96</v>
      </c>
      <c r="Z22" s="14">
        <v>146.4</v>
      </c>
      <c r="AA22" s="16">
        <f t="shared" si="16"/>
        <v>5178.0239999999994</v>
      </c>
      <c r="AB22" s="16">
        <f t="shared" si="17"/>
        <v>258.90119999999996</v>
      </c>
      <c r="AC22" s="14">
        <v>400</v>
      </c>
      <c r="AD22" s="16">
        <f t="shared" si="18"/>
        <v>5836.9251999999997</v>
      </c>
    </row>
    <row r="23" spans="1:30" s="17" customFormat="1" ht="15.95" customHeight="1" x14ac:dyDescent="0.25">
      <c r="A23" s="11"/>
      <c r="B23" s="12" t="s">
        <v>37</v>
      </c>
      <c r="C23" s="20" t="s">
        <v>18</v>
      </c>
      <c r="D23" s="13">
        <v>0.3</v>
      </c>
      <c r="E23" s="12" t="s">
        <v>6</v>
      </c>
      <c r="F23" s="14" t="s">
        <v>69</v>
      </c>
      <c r="G23" s="14" t="s">
        <v>295</v>
      </c>
      <c r="H23" s="14">
        <v>2520</v>
      </c>
      <c r="I23" s="14">
        <v>80</v>
      </c>
      <c r="J23" s="11">
        <v>0</v>
      </c>
      <c r="K23" s="14">
        <f>(H23+I23)*30%</f>
        <v>780</v>
      </c>
      <c r="L23" s="15">
        <f t="shared" si="12"/>
        <v>3380</v>
      </c>
      <c r="M23" s="14">
        <f t="shared" si="13"/>
        <v>473.2</v>
      </c>
      <c r="N23" s="14">
        <v>17</v>
      </c>
      <c r="O23" s="14">
        <v>50</v>
      </c>
      <c r="P23" s="14">
        <v>61</v>
      </c>
      <c r="Q23" s="14">
        <v>60</v>
      </c>
      <c r="R23" s="14">
        <v>5</v>
      </c>
      <c r="S23" s="16">
        <v>219.02</v>
      </c>
      <c r="T23" s="14">
        <v>0</v>
      </c>
      <c r="U23" s="14">
        <v>686</v>
      </c>
      <c r="V23" s="14">
        <v>10</v>
      </c>
      <c r="W23" s="14">
        <v>10</v>
      </c>
      <c r="X23" s="16">
        <f t="shared" si="14"/>
        <v>9.4640000000000004</v>
      </c>
      <c r="Y23" s="16">
        <f t="shared" si="15"/>
        <v>141.96</v>
      </c>
      <c r="Z23" s="14">
        <v>146.4</v>
      </c>
      <c r="AA23" s="16">
        <f t="shared" si="16"/>
        <v>5269.0439999999999</v>
      </c>
      <c r="AB23" s="16">
        <f t="shared" si="17"/>
        <v>263.4522</v>
      </c>
      <c r="AC23" s="14">
        <v>400</v>
      </c>
      <c r="AD23" s="16">
        <f t="shared" si="18"/>
        <v>5932.4961999999996</v>
      </c>
    </row>
    <row r="24" spans="1:30" s="17" customFormat="1" ht="15.95" customHeight="1" x14ac:dyDescent="0.25">
      <c r="A24" s="11">
        <v>19</v>
      </c>
      <c r="B24" s="12" t="s">
        <v>290</v>
      </c>
      <c r="C24" s="12" t="s">
        <v>291</v>
      </c>
      <c r="D24" s="13">
        <v>0.2</v>
      </c>
      <c r="E24" s="12" t="s">
        <v>141</v>
      </c>
      <c r="F24" s="14" t="s">
        <v>69</v>
      </c>
      <c r="G24" s="14" t="s">
        <v>277</v>
      </c>
      <c r="H24" s="14">
        <v>2250</v>
      </c>
      <c r="I24" s="14">
        <v>80</v>
      </c>
      <c r="J24" s="11">
        <v>0</v>
      </c>
      <c r="K24" s="14">
        <f>(H24+I24)*20%</f>
        <v>466</v>
      </c>
      <c r="L24" s="15">
        <f t="shared" ref="L24:L29" si="19">H24+I24+J24+K24</f>
        <v>2796</v>
      </c>
      <c r="M24" s="14">
        <f t="shared" ref="M24:M25" si="20">(H24+I24+K24)*14/100</f>
        <v>391.44</v>
      </c>
      <c r="N24" s="14">
        <v>17</v>
      </c>
      <c r="O24" s="14">
        <v>50</v>
      </c>
      <c r="P24" s="14">
        <v>61</v>
      </c>
      <c r="Q24" s="14">
        <v>60</v>
      </c>
      <c r="R24" s="14">
        <v>5</v>
      </c>
      <c r="S24" s="16">
        <v>90</v>
      </c>
      <c r="T24" s="14">
        <v>275</v>
      </c>
      <c r="U24" s="14">
        <v>686</v>
      </c>
      <c r="V24" s="14">
        <v>10</v>
      </c>
      <c r="W24" s="14">
        <v>10</v>
      </c>
      <c r="X24" s="16">
        <f t="shared" ref="X24:X29" si="21">M24*2/100</f>
        <v>7.8288000000000002</v>
      </c>
      <c r="Y24" s="16">
        <f t="shared" ref="Y24:Y29" si="22">M24*30/100</f>
        <v>117.432</v>
      </c>
      <c r="Z24" s="14">
        <v>146.4</v>
      </c>
      <c r="AA24" s="16">
        <f t="shared" ref="AA24:AA29" si="23">L24+M24++N24+O24+P24+Q24+R24+S24+T24+U24+V24+W24+X24+Y24+Z24</f>
        <v>4723.1008000000002</v>
      </c>
      <c r="AB24" s="16">
        <f t="shared" ref="AB24:AB29" si="24">AA24*5/100</f>
        <v>236.15504000000001</v>
      </c>
      <c r="AC24" s="14">
        <v>400</v>
      </c>
      <c r="AD24" s="16">
        <f t="shared" ref="AD24:AD29" si="25">AA24+AB24+AC24</f>
        <v>5359.2558399999998</v>
      </c>
    </row>
    <row r="25" spans="1:30" s="17" customFormat="1" ht="15.95" customHeight="1" x14ac:dyDescent="0.25">
      <c r="A25" s="11">
        <v>20</v>
      </c>
      <c r="B25" s="12" t="s">
        <v>290</v>
      </c>
      <c r="C25" s="12" t="s">
        <v>291</v>
      </c>
      <c r="D25" s="13">
        <v>0.3</v>
      </c>
      <c r="E25" s="12" t="s">
        <v>141</v>
      </c>
      <c r="F25" s="14" t="s">
        <v>69</v>
      </c>
      <c r="G25" s="14" t="s">
        <v>277</v>
      </c>
      <c r="H25" s="14">
        <v>2250</v>
      </c>
      <c r="I25" s="14">
        <v>80</v>
      </c>
      <c r="J25" s="11">
        <v>0</v>
      </c>
      <c r="K25" s="14">
        <f>(H25+I25)*30%</f>
        <v>699</v>
      </c>
      <c r="L25" s="15">
        <f t="shared" si="19"/>
        <v>3029</v>
      </c>
      <c r="M25" s="14">
        <f t="shared" si="20"/>
        <v>424.06</v>
      </c>
      <c r="N25" s="14">
        <v>17</v>
      </c>
      <c r="O25" s="14">
        <v>50</v>
      </c>
      <c r="P25" s="14">
        <v>61</v>
      </c>
      <c r="Q25" s="14">
        <v>60</v>
      </c>
      <c r="R25" s="14">
        <v>5</v>
      </c>
      <c r="S25" s="16">
        <v>90</v>
      </c>
      <c r="T25" s="14">
        <v>275</v>
      </c>
      <c r="U25" s="14">
        <v>686</v>
      </c>
      <c r="V25" s="14">
        <v>10</v>
      </c>
      <c r="W25" s="14">
        <v>10</v>
      </c>
      <c r="X25" s="16">
        <f t="shared" si="21"/>
        <v>8.4811999999999994</v>
      </c>
      <c r="Y25" s="16">
        <f t="shared" si="22"/>
        <v>127.21799999999999</v>
      </c>
      <c r="Z25" s="14">
        <v>146.4</v>
      </c>
      <c r="AA25" s="16">
        <f t="shared" si="23"/>
        <v>4999.1591999999991</v>
      </c>
      <c r="AB25" s="16">
        <f t="shared" si="24"/>
        <v>249.95795999999996</v>
      </c>
      <c r="AC25" s="14">
        <v>400</v>
      </c>
      <c r="AD25" s="16">
        <f t="shared" si="25"/>
        <v>5649.1171599999989</v>
      </c>
    </row>
    <row r="26" spans="1:30" s="17" customFormat="1" ht="15.95" customHeight="1" x14ac:dyDescent="0.25">
      <c r="A26" s="11">
        <v>21</v>
      </c>
      <c r="B26" s="12" t="s">
        <v>290</v>
      </c>
      <c r="C26" s="12" t="s">
        <v>291</v>
      </c>
      <c r="D26" s="13">
        <v>0.2</v>
      </c>
      <c r="E26" s="12" t="s">
        <v>20</v>
      </c>
      <c r="F26" s="14" t="s">
        <v>69</v>
      </c>
      <c r="G26" s="14" t="s">
        <v>296</v>
      </c>
      <c r="H26" s="14">
        <v>1880</v>
      </c>
      <c r="I26" s="14">
        <v>80</v>
      </c>
      <c r="J26" s="11">
        <v>0</v>
      </c>
      <c r="K26" s="14">
        <f>(H26+I26)*20%</f>
        <v>392</v>
      </c>
      <c r="L26" s="15">
        <f t="shared" si="19"/>
        <v>2352</v>
      </c>
      <c r="M26" s="14">
        <f>(H26+I26+K26)*14/100</f>
        <v>329.28</v>
      </c>
      <c r="N26" s="14">
        <v>17</v>
      </c>
      <c r="O26" s="14">
        <v>50</v>
      </c>
      <c r="P26" s="14">
        <v>61</v>
      </c>
      <c r="Q26" s="14">
        <v>60</v>
      </c>
      <c r="R26" s="14">
        <v>5</v>
      </c>
      <c r="S26" s="16">
        <v>90</v>
      </c>
      <c r="T26" s="14">
        <v>275</v>
      </c>
      <c r="U26" s="14">
        <v>686</v>
      </c>
      <c r="V26" s="14">
        <v>10</v>
      </c>
      <c r="W26" s="14">
        <v>10</v>
      </c>
      <c r="X26" s="16">
        <f t="shared" si="21"/>
        <v>6.5855999999999995</v>
      </c>
      <c r="Y26" s="16">
        <f t="shared" si="22"/>
        <v>98.783999999999992</v>
      </c>
      <c r="Z26" s="14">
        <v>146.4</v>
      </c>
      <c r="AA26" s="16">
        <f t="shared" si="23"/>
        <v>4197.0495999999994</v>
      </c>
      <c r="AB26" s="16">
        <f t="shared" si="24"/>
        <v>209.85247999999996</v>
      </c>
      <c r="AC26" s="14">
        <v>400</v>
      </c>
      <c r="AD26" s="16">
        <f t="shared" si="25"/>
        <v>4806.9020799999989</v>
      </c>
    </row>
    <row r="27" spans="1:30" s="17" customFormat="1" ht="15.95" customHeight="1" x14ac:dyDescent="0.25">
      <c r="A27" s="11">
        <v>22</v>
      </c>
      <c r="B27" s="12" t="s">
        <v>290</v>
      </c>
      <c r="C27" s="12" t="s">
        <v>291</v>
      </c>
      <c r="D27" s="13">
        <v>0.3</v>
      </c>
      <c r="E27" s="12" t="s">
        <v>20</v>
      </c>
      <c r="F27" s="14" t="s">
        <v>69</v>
      </c>
      <c r="G27" s="14" t="s">
        <v>297</v>
      </c>
      <c r="H27" s="14">
        <v>1880</v>
      </c>
      <c r="I27" s="14">
        <v>80</v>
      </c>
      <c r="J27" s="11">
        <v>0</v>
      </c>
      <c r="K27" s="14">
        <f>(H27+I27)*30%</f>
        <v>588</v>
      </c>
      <c r="L27" s="15">
        <f t="shared" si="19"/>
        <v>2548</v>
      </c>
      <c r="M27" s="14">
        <f>(H27+I27+K27)*14/100</f>
        <v>356.72</v>
      </c>
      <c r="N27" s="14">
        <v>17</v>
      </c>
      <c r="O27" s="14">
        <v>50</v>
      </c>
      <c r="P27" s="14">
        <v>61</v>
      </c>
      <c r="Q27" s="14">
        <v>60</v>
      </c>
      <c r="R27" s="14">
        <v>5</v>
      </c>
      <c r="S27" s="16">
        <v>90</v>
      </c>
      <c r="T27" s="14">
        <v>275</v>
      </c>
      <c r="U27" s="14">
        <v>686</v>
      </c>
      <c r="V27" s="14">
        <v>10</v>
      </c>
      <c r="W27" s="14">
        <v>10</v>
      </c>
      <c r="X27" s="16">
        <f t="shared" si="21"/>
        <v>7.1344000000000003</v>
      </c>
      <c r="Y27" s="16">
        <f t="shared" si="22"/>
        <v>107.01600000000001</v>
      </c>
      <c r="Z27" s="14">
        <v>146.4</v>
      </c>
      <c r="AA27" s="16">
        <f t="shared" si="23"/>
        <v>4429.2703999999994</v>
      </c>
      <c r="AB27" s="16">
        <f t="shared" si="24"/>
        <v>221.46351999999999</v>
      </c>
      <c r="AC27" s="14">
        <v>400</v>
      </c>
      <c r="AD27" s="16">
        <f t="shared" si="25"/>
        <v>5050.7339199999997</v>
      </c>
    </row>
    <row r="28" spans="1:30" s="17" customFormat="1" ht="15.95" customHeight="1" x14ac:dyDescent="0.25">
      <c r="A28" s="11">
        <v>23</v>
      </c>
      <c r="B28" s="12" t="s">
        <v>290</v>
      </c>
      <c r="C28" s="12" t="s">
        <v>291</v>
      </c>
      <c r="D28" s="13">
        <v>0.2</v>
      </c>
      <c r="E28" s="12" t="s">
        <v>20</v>
      </c>
      <c r="F28" s="14" t="s">
        <v>69</v>
      </c>
      <c r="G28" s="14" t="s">
        <v>298</v>
      </c>
      <c r="H28" s="14">
        <v>1880</v>
      </c>
      <c r="I28" s="14">
        <v>80</v>
      </c>
      <c r="J28" s="11">
        <v>0</v>
      </c>
      <c r="K28" s="14">
        <f>(H28+I28)*20%</f>
        <v>392</v>
      </c>
      <c r="L28" s="15">
        <f t="shared" si="19"/>
        <v>2352</v>
      </c>
      <c r="M28" s="14">
        <f>(H28+I28+K28)*14/100</f>
        <v>329.28</v>
      </c>
      <c r="N28" s="14">
        <v>17</v>
      </c>
      <c r="O28" s="14">
        <v>50</v>
      </c>
      <c r="P28" s="14">
        <v>61</v>
      </c>
      <c r="Q28" s="14">
        <v>60</v>
      </c>
      <c r="R28" s="14">
        <v>5</v>
      </c>
      <c r="S28" s="16">
        <v>307.79000000000002</v>
      </c>
      <c r="T28" s="14">
        <v>0</v>
      </c>
      <c r="U28" s="14">
        <v>686</v>
      </c>
      <c r="V28" s="14">
        <v>10</v>
      </c>
      <c r="W28" s="14">
        <v>10</v>
      </c>
      <c r="X28" s="16">
        <f t="shared" si="21"/>
        <v>6.5855999999999995</v>
      </c>
      <c r="Y28" s="16">
        <f t="shared" si="22"/>
        <v>98.783999999999992</v>
      </c>
      <c r="Z28" s="14">
        <v>146.4</v>
      </c>
      <c r="AA28" s="16">
        <f t="shared" si="23"/>
        <v>4139.8395999999993</v>
      </c>
      <c r="AB28" s="16">
        <f t="shared" si="24"/>
        <v>206.99197999999996</v>
      </c>
      <c r="AC28" s="14">
        <v>400</v>
      </c>
      <c r="AD28" s="16">
        <f t="shared" si="25"/>
        <v>4746.8315799999991</v>
      </c>
    </row>
    <row r="29" spans="1:30" s="17" customFormat="1" ht="15.95" customHeight="1" x14ac:dyDescent="0.25">
      <c r="A29" s="11">
        <v>24</v>
      </c>
      <c r="B29" s="12" t="s">
        <v>290</v>
      </c>
      <c r="C29" s="12" t="s">
        <v>291</v>
      </c>
      <c r="D29" s="13">
        <v>0.3</v>
      </c>
      <c r="E29" s="12" t="s">
        <v>20</v>
      </c>
      <c r="F29" s="14" t="s">
        <v>69</v>
      </c>
      <c r="G29" s="14" t="s">
        <v>299</v>
      </c>
      <c r="H29" s="14">
        <v>1880</v>
      </c>
      <c r="I29" s="14">
        <v>80</v>
      </c>
      <c r="J29" s="11">
        <v>0</v>
      </c>
      <c r="K29" s="14">
        <f>(H29+I29)*30%</f>
        <v>588</v>
      </c>
      <c r="L29" s="15">
        <f t="shared" si="19"/>
        <v>2548</v>
      </c>
      <c r="M29" s="14">
        <f>(H29+I29+K29)*14/100</f>
        <v>356.72</v>
      </c>
      <c r="N29" s="14">
        <v>17</v>
      </c>
      <c r="O29" s="14">
        <v>50</v>
      </c>
      <c r="P29" s="14">
        <v>61</v>
      </c>
      <c r="Q29" s="14">
        <v>60</v>
      </c>
      <c r="R29" s="14">
        <v>5</v>
      </c>
      <c r="S29" s="16">
        <v>307.26</v>
      </c>
      <c r="T29" s="14">
        <v>0</v>
      </c>
      <c r="U29" s="14">
        <v>686</v>
      </c>
      <c r="V29" s="14">
        <v>10</v>
      </c>
      <c r="W29" s="14">
        <v>10</v>
      </c>
      <c r="X29" s="16">
        <f t="shared" si="21"/>
        <v>7.1344000000000003</v>
      </c>
      <c r="Y29" s="16">
        <f t="shared" si="22"/>
        <v>107.01600000000001</v>
      </c>
      <c r="Z29" s="14">
        <v>146.4</v>
      </c>
      <c r="AA29" s="16">
        <f t="shared" si="23"/>
        <v>4371.5303999999996</v>
      </c>
      <c r="AB29" s="16">
        <f t="shared" si="24"/>
        <v>218.57651999999999</v>
      </c>
      <c r="AC29" s="14">
        <v>400</v>
      </c>
      <c r="AD29" s="16">
        <f t="shared" si="25"/>
        <v>4990.1069199999993</v>
      </c>
    </row>
    <row r="30" spans="1:30" s="17" customFormat="1" ht="15.95" customHeight="1" x14ac:dyDescent="0.25">
      <c r="A30" s="11">
        <v>25</v>
      </c>
      <c r="B30" s="12" t="s">
        <v>8</v>
      </c>
      <c r="C30" s="12" t="s">
        <v>7</v>
      </c>
      <c r="D30" s="13">
        <v>0.2</v>
      </c>
      <c r="E30" s="12" t="s">
        <v>20</v>
      </c>
      <c r="F30" s="14" t="s">
        <v>69</v>
      </c>
      <c r="G30" s="14" t="s">
        <v>300</v>
      </c>
      <c r="H30" s="14">
        <v>1880</v>
      </c>
      <c r="I30" s="14">
        <v>80</v>
      </c>
      <c r="J30" s="11">
        <v>0</v>
      </c>
      <c r="K30" s="14">
        <f>(H30+I30)*20%</f>
        <v>392</v>
      </c>
      <c r="L30" s="15">
        <f t="shared" ref="L30:L32" si="26">H30+I30+J30+K30</f>
        <v>2352</v>
      </c>
      <c r="M30" s="14">
        <f t="shared" ref="M30:M32" si="27">(H30+I30+K30)*14/100</f>
        <v>329.28</v>
      </c>
      <c r="N30" s="14">
        <v>0</v>
      </c>
      <c r="O30" s="14">
        <v>50</v>
      </c>
      <c r="P30" s="14">
        <v>61</v>
      </c>
      <c r="Q30" s="14">
        <v>60</v>
      </c>
      <c r="R30" s="14">
        <v>5</v>
      </c>
      <c r="S30" s="16">
        <v>114.7</v>
      </c>
      <c r="T30" s="14">
        <v>100</v>
      </c>
      <c r="U30" s="14">
        <v>686</v>
      </c>
      <c r="V30" s="14">
        <v>10</v>
      </c>
      <c r="W30" s="14">
        <v>10</v>
      </c>
      <c r="X30" s="16">
        <f t="shared" ref="X30:X32" si="28">M30*2/100</f>
        <v>6.5855999999999995</v>
      </c>
      <c r="Y30" s="16">
        <f t="shared" ref="Y30:Y32" si="29">M30*30/100</f>
        <v>98.783999999999992</v>
      </c>
      <c r="Z30" s="14">
        <v>146.4</v>
      </c>
      <c r="AA30" s="16">
        <f t="shared" ref="AA30:AA32" si="30">L30+M30++N30+O30+P30+Q30+R30+S30+T30+U30+V30+W30+X30+Y30+Z30</f>
        <v>4029.7495999999996</v>
      </c>
      <c r="AB30" s="16">
        <f t="shared" ref="AB30:AB32" si="31">AA30*5/100</f>
        <v>201.48748000000001</v>
      </c>
      <c r="AC30" s="14">
        <v>400</v>
      </c>
      <c r="AD30" s="16">
        <f t="shared" ref="AD30:AD32" si="32">AA30+AB30+AC30</f>
        <v>4631.2370799999999</v>
      </c>
    </row>
    <row r="31" spans="1:30" s="17" customFormat="1" ht="15.95" customHeight="1" x14ac:dyDescent="0.25">
      <c r="A31" s="11">
        <v>26</v>
      </c>
      <c r="B31" s="12" t="s">
        <v>8</v>
      </c>
      <c r="C31" s="12" t="s">
        <v>7</v>
      </c>
      <c r="D31" s="13">
        <v>0.3</v>
      </c>
      <c r="E31" s="12" t="s">
        <v>20</v>
      </c>
      <c r="F31" s="14" t="s">
        <v>69</v>
      </c>
      <c r="G31" s="14" t="s">
        <v>301</v>
      </c>
      <c r="H31" s="14">
        <v>1880</v>
      </c>
      <c r="I31" s="14">
        <v>80</v>
      </c>
      <c r="J31" s="35">
        <v>0</v>
      </c>
      <c r="K31" s="14">
        <f>(H31+I31)*30%</f>
        <v>588</v>
      </c>
      <c r="L31" s="15">
        <f t="shared" si="26"/>
        <v>2548</v>
      </c>
      <c r="M31" s="14">
        <f t="shared" si="27"/>
        <v>356.72</v>
      </c>
      <c r="N31" s="14">
        <v>0</v>
      </c>
      <c r="O31" s="14">
        <v>50</v>
      </c>
      <c r="P31" s="14">
        <v>61</v>
      </c>
      <c r="Q31" s="14">
        <v>60</v>
      </c>
      <c r="R31" s="14">
        <v>5</v>
      </c>
      <c r="S31" s="16">
        <v>132.35</v>
      </c>
      <c r="T31" s="14">
        <v>100</v>
      </c>
      <c r="U31" s="14">
        <v>686</v>
      </c>
      <c r="V31" s="14">
        <v>10</v>
      </c>
      <c r="W31" s="14">
        <v>10</v>
      </c>
      <c r="X31" s="16">
        <f t="shared" si="28"/>
        <v>7.1344000000000003</v>
      </c>
      <c r="Y31" s="16">
        <f t="shared" si="29"/>
        <v>107.01600000000001</v>
      </c>
      <c r="Z31" s="14">
        <v>146.4</v>
      </c>
      <c r="AA31" s="16">
        <f t="shared" si="30"/>
        <v>4279.6203999999998</v>
      </c>
      <c r="AB31" s="16">
        <f t="shared" si="31"/>
        <v>213.98102</v>
      </c>
      <c r="AC31" s="14">
        <v>400</v>
      </c>
      <c r="AD31" s="16">
        <f t="shared" si="32"/>
        <v>4893.60142</v>
      </c>
    </row>
    <row r="32" spans="1:30" s="17" customFormat="1" ht="15.95" customHeight="1" x14ac:dyDescent="0.25">
      <c r="A32" s="11">
        <v>27</v>
      </c>
      <c r="B32" s="12" t="s">
        <v>39</v>
      </c>
      <c r="C32" s="12" t="s">
        <v>18</v>
      </c>
      <c r="D32" s="13">
        <v>0.3</v>
      </c>
      <c r="E32" s="12" t="s">
        <v>20</v>
      </c>
      <c r="F32" s="14" t="s">
        <v>69</v>
      </c>
      <c r="G32" s="14" t="s">
        <v>302</v>
      </c>
      <c r="H32" s="14">
        <v>1880</v>
      </c>
      <c r="I32" s="14">
        <v>80</v>
      </c>
      <c r="J32" s="35">
        <v>0</v>
      </c>
      <c r="K32" s="14">
        <f>(H32+I32)*30%</f>
        <v>588</v>
      </c>
      <c r="L32" s="15">
        <f t="shared" si="26"/>
        <v>2548</v>
      </c>
      <c r="M32" s="14">
        <f t="shared" si="27"/>
        <v>356.72</v>
      </c>
      <c r="N32" s="14">
        <v>17</v>
      </c>
      <c r="O32" s="14">
        <v>50</v>
      </c>
      <c r="P32" s="14">
        <v>61</v>
      </c>
      <c r="Q32" s="14">
        <v>60</v>
      </c>
      <c r="R32" s="14">
        <v>5</v>
      </c>
      <c r="S32" s="16">
        <v>45</v>
      </c>
      <c r="T32" s="14">
        <v>0</v>
      </c>
      <c r="U32" s="14">
        <v>686</v>
      </c>
      <c r="V32" s="14">
        <v>10</v>
      </c>
      <c r="W32" s="14">
        <v>10</v>
      </c>
      <c r="X32" s="16">
        <f t="shared" si="28"/>
        <v>7.1344000000000003</v>
      </c>
      <c r="Y32" s="16">
        <f t="shared" si="29"/>
        <v>107.01600000000001</v>
      </c>
      <c r="Z32" s="14">
        <v>146.4</v>
      </c>
      <c r="AA32" s="16">
        <f t="shared" si="30"/>
        <v>4109.2704000000003</v>
      </c>
      <c r="AB32" s="16">
        <f t="shared" si="31"/>
        <v>205.46352000000002</v>
      </c>
      <c r="AC32" s="14">
        <v>400</v>
      </c>
      <c r="AD32" s="16">
        <f t="shared" si="32"/>
        <v>4714.7339200000006</v>
      </c>
    </row>
    <row r="33" spans="1:30" s="34" customFormat="1" ht="15.95" customHeight="1" x14ac:dyDescent="0.25">
      <c r="A33" s="28">
        <v>28</v>
      </c>
      <c r="B33" s="30" t="s">
        <v>8</v>
      </c>
      <c r="C33" s="30" t="s">
        <v>7</v>
      </c>
      <c r="D33" s="36" t="s">
        <v>118</v>
      </c>
      <c r="E33" s="30" t="s">
        <v>20</v>
      </c>
      <c r="F33" s="29" t="s">
        <v>69</v>
      </c>
      <c r="G33" s="29" t="s">
        <v>277</v>
      </c>
      <c r="H33" s="29">
        <v>1880</v>
      </c>
      <c r="I33" s="29">
        <v>80</v>
      </c>
      <c r="J33" s="36">
        <v>392.15</v>
      </c>
      <c r="K33" s="29">
        <v>0</v>
      </c>
      <c r="L33" s="32">
        <f>H33+I33+J33+K33</f>
        <v>2352.15</v>
      </c>
      <c r="M33" s="33">
        <f>(H33+I33+J33)*14/100</f>
        <v>329.30099999999999</v>
      </c>
      <c r="N33" s="29">
        <v>0</v>
      </c>
      <c r="O33" s="29">
        <v>50</v>
      </c>
      <c r="P33" s="29">
        <v>61</v>
      </c>
      <c r="Q33" s="29">
        <v>60</v>
      </c>
      <c r="R33" s="29">
        <v>5</v>
      </c>
      <c r="S33" s="33">
        <v>135.55000000000001</v>
      </c>
      <c r="T33" s="29">
        <v>100</v>
      </c>
      <c r="U33" s="29">
        <v>686</v>
      </c>
      <c r="V33" s="29">
        <v>10</v>
      </c>
      <c r="W33" s="29">
        <v>10</v>
      </c>
      <c r="X33" s="33">
        <f>M33*2/100</f>
        <v>6.5860199999999995</v>
      </c>
      <c r="Y33" s="33">
        <f>M33*30/100</f>
        <v>98.790299999999988</v>
      </c>
      <c r="Z33" s="29">
        <v>146.4</v>
      </c>
      <c r="AA33" s="33">
        <f>L33+M33++N33+O33+P33+Q33+R33+S33+T33+U33+V33+W33+X33+Y33+Z33</f>
        <v>4050.7773200000006</v>
      </c>
      <c r="AB33" s="33">
        <f>AA33*5/100</f>
        <v>202.53886600000001</v>
      </c>
      <c r="AC33" s="29">
        <v>400</v>
      </c>
      <c r="AD33" s="33">
        <f>AA33+AB33+AC33</f>
        <v>4653.3161860000009</v>
      </c>
    </row>
    <row r="34" spans="1:30" s="17" customFormat="1" ht="15.95" customHeight="1" x14ac:dyDescent="0.25">
      <c r="A34" s="11">
        <v>29</v>
      </c>
      <c r="B34" s="12" t="s">
        <v>290</v>
      </c>
      <c r="C34" s="12" t="s">
        <v>291</v>
      </c>
      <c r="D34" s="13">
        <v>0.2</v>
      </c>
      <c r="E34" s="12" t="s">
        <v>30</v>
      </c>
      <c r="F34" s="14" t="s">
        <v>69</v>
      </c>
      <c r="G34" s="14" t="s">
        <v>303</v>
      </c>
      <c r="H34" s="14">
        <v>1700</v>
      </c>
      <c r="I34" s="14">
        <v>80</v>
      </c>
      <c r="J34" s="11">
        <v>0</v>
      </c>
      <c r="K34" s="14">
        <f>(H34+I34)*20%</f>
        <v>356</v>
      </c>
      <c r="L34" s="15">
        <f>H34+I34+J34+K34</f>
        <v>2136</v>
      </c>
      <c r="M34" s="14">
        <f>(H34+I34+K34)*14/100</f>
        <v>299.04000000000002</v>
      </c>
      <c r="N34" s="14">
        <v>17</v>
      </c>
      <c r="O34" s="14">
        <v>50</v>
      </c>
      <c r="P34" s="14">
        <v>61</v>
      </c>
      <c r="Q34" s="14">
        <v>60</v>
      </c>
      <c r="R34" s="14">
        <v>5</v>
      </c>
      <c r="S34" s="16">
        <v>90</v>
      </c>
      <c r="T34" s="14">
        <v>275</v>
      </c>
      <c r="U34" s="14">
        <v>686</v>
      </c>
      <c r="V34" s="14">
        <v>10</v>
      </c>
      <c r="W34" s="14">
        <v>10</v>
      </c>
      <c r="X34" s="16">
        <f>M34*2/100</f>
        <v>5.9808000000000003</v>
      </c>
      <c r="Y34" s="16">
        <f>M34*30/100</f>
        <v>89.712000000000003</v>
      </c>
      <c r="Z34" s="14">
        <v>146.4</v>
      </c>
      <c r="AA34" s="16">
        <f>L34+M34++N34+O34+P34+Q34+R34+S34+T34+U34+V34+W34+X34+Y34+Z34</f>
        <v>3941.1327999999999</v>
      </c>
      <c r="AB34" s="16">
        <f>AA34*5/100</f>
        <v>197.05664000000002</v>
      </c>
      <c r="AC34" s="14">
        <v>400</v>
      </c>
      <c r="AD34" s="16">
        <f>AA34+AB34+AC34</f>
        <v>4538.1894400000001</v>
      </c>
    </row>
    <row r="35" spans="1:30" s="17" customFormat="1" ht="15.95" customHeight="1" x14ac:dyDescent="0.25">
      <c r="A35" s="11">
        <v>30</v>
      </c>
      <c r="B35" s="12" t="s">
        <v>290</v>
      </c>
      <c r="C35" s="12" t="s">
        <v>291</v>
      </c>
      <c r="D35" s="13">
        <v>0.3</v>
      </c>
      <c r="E35" s="12" t="s">
        <v>30</v>
      </c>
      <c r="F35" s="14" t="s">
        <v>69</v>
      </c>
      <c r="G35" s="14" t="s">
        <v>304</v>
      </c>
      <c r="H35" s="14">
        <v>1700</v>
      </c>
      <c r="I35" s="14">
        <v>80</v>
      </c>
      <c r="J35" s="11">
        <v>0</v>
      </c>
      <c r="K35" s="14">
        <f>(H35+I35)*30%</f>
        <v>534</v>
      </c>
      <c r="L35" s="15">
        <f>H35+I35+J35+K35</f>
        <v>2314</v>
      </c>
      <c r="M35" s="14">
        <f>(H35+I35+K35)*14/100</f>
        <v>323.95999999999998</v>
      </c>
      <c r="N35" s="14">
        <v>17</v>
      </c>
      <c r="O35" s="14">
        <v>50</v>
      </c>
      <c r="P35" s="14">
        <v>61</v>
      </c>
      <c r="Q35" s="14">
        <v>60</v>
      </c>
      <c r="R35" s="14">
        <v>5</v>
      </c>
      <c r="S35" s="16">
        <v>90</v>
      </c>
      <c r="T35" s="14">
        <v>275</v>
      </c>
      <c r="U35" s="14">
        <v>686</v>
      </c>
      <c r="V35" s="14">
        <v>10</v>
      </c>
      <c r="W35" s="14">
        <v>10</v>
      </c>
      <c r="X35" s="16">
        <f>M35*2/100</f>
        <v>6.4791999999999996</v>
      </c>
      <c r="Y35" s="16">
        <f>M35*30/100</f>
        <v>97.187999999999988</v>
      </c>
      <c r="Z35" s="14">
        <v>146.4</v>
      </c>
      <c r="AA35" s="16">
        <f>L35+M35++N35+O35+P35+Q35+R35+S35+T35+U35+V35+W35+X35+Y35+Z35</f>
        <v>4152.0272000000004</v>
      </c>
      <c r="AB35" s="16">
        <f>AA35*5/100</f>
        <v>207.60136000000003</v>
      </c>
      <c r="AC35" s="14">
        <v>400</v>
      </c>
      <c r="AD35" s="16">
        <f>AA35+AB35+AC35</f>
        <v>4759.6285600000001</v>
      </c>
    </row>
    <row r="36" spans="1:30" s="17" customFormat="1" ht="15.95" customHeight="1" x14ac:dyDescent="0.25">
      <c r="A36" s="11">
        <v>31</v>
      </c>
      <c r="B36" s="12" t="s">
        <v>290</v>
      </c>
      <c r="C36" s="12" t="s">
        <v>291</v>
      </c>
      <c r="D36" s="13">
        <v>0.2</v>
      </c>
      <c r="E36" s="12" t="s">
        <v>17</v>
      </c>
      <c r="F36" s="14" t="s">
        <v>69</v>
      </c>
      <c r="G36" s="14" t="s">
        <v>305</v>
      </c>
      <c r="H36" s="14">
        <v>1670</v>
      </c>
      <c r="I36" s="14">
        <v>80</v>
      </c>
      <c r="J36" s="11">
        <v>0</v>
      </c>
      <c r="K36" s="14">
        <f>(H36+I36)*20%</f>
        <v>350</v>
      </c>
      <c r="L36" s="15">
        <f t="shared" ref="L36:L42" si="33">H36+I36+J36+K36</f>
        <v>2100</v>
      </c>
      <c r="M36" s="14">
        <f t="shared" ref="M36:M41" si="34">(H36+I36+K36)*14/100</f>
        <v>294</v>
      </c>
      <c r="N36" s="14">
        <v>17</v>
      </c>
      <c r="O36" s="14">
        <v>50</v>
      </c>
      <c r="P36" s="14">
        <v>61</v>
      </c>
      <c r="Q36" s="14">
        <v>60</v>
      </c>
      <c r="R36" s="14">
        <v>5</v>
      </c>
      <c r="S36" s="16">
        <v>90</v>
      </c>
      <c r="T36" s="14">
        <v>275</v>
      </c>
      <c r="U36" s="14">
        <v>686</v>
      </c>
      <c r="V36" s="14">
        <v>10</v>
      </c>
      <c r="W36" s="14">
        <v>10</v>
      </c>
      <c r="X36" s="16">
        <f t="shared" ref="X36:X42" si="35">M36*2/100</f>
        <v>5.88</v>
      </c>
      <c r="Y36" s="16">
        <f t="shared" ref="Y36:Y42" si="36">M36*30/100</f>
        <v>88.2</v>
      </c>
      <c r="Z36" s="14">
        <v>146.4</v>
      </c>
      <c r="AA36" s="16">
        <f t="shared" ref="AA36:AA42" si="37">L36+M36++N36+O36+P36+Q36+R36+S36+T36+U36+V36+W36+X36+Y36+Z36</f>
        <v>3898.48</v>
      </c>
      <c r="AB36" s="16">
        <f t="shared" ref="AB36:AB42" si="38">AA36*5/100</f>
        <v>194.92400000000001</v>
      </c>
      <c r="AC36" s="14">
        <v>400</v>
      </c>
      <c r="AD36" s="16">
        <f t="shared" ref="AD36:AD42" si="39">AA36+AB36+AC36</f>
        <v>4493.4040000000005</v>
      </c>
    </row>
    <row r="37" spans="1:30" s="17" customFormat="1" ht="15.95" customHeight="1" x14ac:dyDescent="0.25">
      <c r="A37" s="11">
        <v>32</v>
      </c>
      <c r="B37" s="12" t="s">
        <v>290</v>
      </c>
      <c r="C37" s="12" t="s">
        <v>291</v>
      </c>
      <c r="D37" s="13">
        <v>0.3</v>
      </c>
      <c r="E37" s="12" t="s">
        <v>17</v>
      </c>
      <c r="F37" s="14" t="s">
        <v>69</v>
      </c>
      <c r="G37" s="14" t="s">
        <v>306</v>
      </c>
      <c r="H37" s="14">
        <v>1670</v>
      </c>
      <c r="I37" s="14">
        <v>80</v>
      </c>
      <c r="J37" s="11">
        <v>0</v>
      </c>
      <c r="K37" s="14">
        <f>(H37+I37)*30%</f>
        <v>525</v>
      </c>
      <c r="L37" s="15">
        <f t="shared" si="33"/>
        <v>2275</v>
      </c>
      <c r="M37" s="14">
        <f t="shared" si="34"/>
        <v>318.5</v>
      </c>
      <c r="N37" s="14">
        <v>17</v>
      </c>
      <c r="O37" s="14">
        <v>50</v>
      </c>
      <c r="P37" s="14">
        <v>61</v>
      </c>
      <c r="Q37" s="14">
        <v>60</v>
      </c>
      <c r="R37" s="14">
        <v>5</v>
      </c>
      <c r="S37" s="16">
        <v>90</v>
      </c>
      <c r="T37" s="14">
        <v>275</v>
      </c>
      <c r="U37" s="14">
        <v>686</v>
      </c>
      <c r="V37" s="14">
        <v>10</v>
      </c>
      <c r="W37" s="14">
        <v>10</v>
      </c>
      <c r="X37" s="16">
        <f t="shared" si="35"/>
        <v>6.37</v>
      </c>
      <c r="Y37" s="16">
        <f t="shared" si="36"/>
        <v>95.55</v>
      </c>
      <c r="Z37" s="14">
        <v>146.4</v>
      </c>
      <c r="AA37" s="16">
        <f t="shared" si="37"/>
        <v>4105.82</v>
      </c>
      <c r="AB37" s="16">
        <f t="shared" si="38"/>
        <v>205.291</v>
      </c>
      <c r="AC37" s="14">
        <v>400</v>
      </c>
      <c r="AD37" s="16">
        <f t="shared" si="39"/>
        <v>4711.1109999999999</v>
      </c>
    </row>
    <row r="38" spans="1:30" s="17" customFormat="1" ht="15.95" customHeight="1" x14ac:dyDescent="0.25">
      <c r="A38" s="11">
        <v>33</v>
      </c>
      <c r="B38" s="12" t="s">
        <v>37</v>
      </c>
      <c r="C38" s="12" t="s">
        <v>18</v>
      </c>
      <c r="D38" s="13">
        <v>0.2</v>
      </c>
      <c r="E38" s="12" t="s">
        <v>17</v>
      </c>
      <c r="F38" s="14" t="s">
        <v>69</v>
      </c>
      <c r="G38" s="14" t="s">
        <v>307</v>
      </c>
      <c r="H38" s="14">
        <v>1670</v>
      </c>
      <c r="I38" s="14">
        <v>80</v>
      </c>
      <c r="J38" s="11">
        <v>0</v>
      </c>
      <c r="K38" s="14">
        <f>(H38+I38)*20%</f>
        <v>350</v>
      </c>
      <c r="L38" s="15">
        <f t="shared" si="33"/>
        <v>2100</v>
      </c>
      <c r="M38" s="14">
        <f t="shared" si="34"/>
        <v>294</v>
      </c>
      <c r="N38" s="14">
        <v>0</v>
      </c>
      <c r="O38" s="14">
        <v>50</v>
      </c>
      <c r="P38" s="14">
        <v>61</v>
      </c>
      <c r="Q38" s="14">
        <v>60</v>
      </c>
      <c r="R38" s="14">
        <v>5</v>
      </c>
      <c r="S38" s="16">
        <v>90</v>
      </c>
      <c r="T38" s="14">
        <v>0</v>
      </c>
      <c r="U38" s="14">
        <v>686</v>
      </c>
      <c r="V38" s="14">
        <v>10</v>
      </c>
      <c r="W38" s="14">
        <v>10</v>
      </c>
      <c r="X38" s="16">
        <f t="shared" si="35"/>
        <v>5.88</v>
      </c>
      <c r="Y38" s="16">
        <f t="shared" si="36"/>
        <v>88.2</v>
      </c>
      <c r="Z38" s="14">
        <v>146.4</v>
      </c>
      <c r="AA38" s="16">
        <f t="shared" si="37"/>
        <v>3606.48</v>
      </c>
      <c r="AB38" s="16">
        <f t="shared" si="38"/>
        <v>180.32400000000001</v>
      </c>
      <c r="AC38" s="14">
        <v>400</v>
      </c>
      <c r="AD38" s="16">
        <f t="shared" si="39"/>
        <v>4186.8040000000001</v>
      </c>
    </row>
    <row r="39" spans="1:30" s="17" customFormat="1" ht="15.95" customHeight="1" x14ac:dyDescent="0.25">
      <c r="A39" s="11">
        <v>34</v>
      </c>
      <c r="B39" s="12" t="s">
        <v>37</v>
      </c>
      <c r="C39" s="12" t="s">
        <v>18</v>
      </c>
      <c r="D39" s="13">
        <v>0.3</v>
      </c>
      <c r="E39" s="12" t="s">
        <v>17</v>
      </c>
      <c r="F39" s="14" t="s">
        <v>69</v>
      </c>
      <c r="G39" s="14" t="s">
        <v>308</v>
      </c>
      <c r="H39" s="14">
        <v>1670</v>
      </c>
      <c r="I39" s="14">
        <v>80</v>
      </c>
      <c r="J39" s="11">
        <v>0</v>
      </c>
      <c r="K39" s="14">
        <f>(H39+I39)*30%</f>
        <v>525</v>
      </c>
      <c r="L39" s="15">
        <f t="shared" si="33"/>
        <v>2275</v>
      </c>
      <c r="M39" s="14">
        <f t="shared" si="34"/>
        <v>318.5</v>
      </c>
      <c r="N39" s="14">
        <v>0</v>
      </c>
      <c r="O39" s="14">
        <v>50</v>
      </c>
      <c r="P39" s="14">
        <v>61</v>
      </c>
      <c r="Q39" s="14">
        <v>60</v>
      </c>
      <c r="R39" s="14">
        <v>5</v>
      </c>
      <c r="S39" s="16">
        <v>90</v>
      </c>
      <c r="T39" s="14">
        <v>0</v>
      </c>
      <c r="U39" s="14">
        <v>686</v>
      </c>
      <c r="V39" s="14">
        <v>10</v>
      </c>
      <c r="W39" s="14">
        <v>10</v>
      </c>
      <c r="X39" s="16">
        <f t="shared" si="35"/>
        <v>6.37</v>
      </c>
      <c r="Y39" s="16">
        <f t="shared" si="36"/>
        <v>95.55</v>
      </c>
      <c r="Z39" s="14">
        <v>146.4</v>
      </c>
      <c r="AA39" s="16">
        <f t="shared" si="37"/>
        <v>3813.82</v>
      </c>
      <c r="AB39" s="16">
        <f t="shared" si="38"/>
        <v>190.69100000000003</v>
      </c>
      <c r="AC39" s="14">
        <v>400</v>
      </c>
      <c r="AD39" s="16">
        <f t="shared" si="39"/>
        <v>4404.5110000000004</v>
      </c>
    </row>
    <row r="40" spans="1:30" s="17" customFormat="1" ht="15.95" customHeight="1" x14ac:dyDescent="0.25">
      <c r="A40" s="11">
        <v>35</v>
      </c>
      <c r="B40" s="12" t="s">
        <v>24</v>
      </c>
      <c r="C40" s="12" t="s">
        <v>23</v>
      </c>
      <c r="D40" s="13">
        <v>0.2</v>
      </c>
      <c r="E40" s="12" t="s">
        <v>17</v>
      </c>
      <c r="F40" s="14" t="s">
        <v>69</v>
      </c>
      <c r="G40" s="14" t="s">
        <v>309</v>
      </c>
      <c r="H40" s="14">
        <v>1670</v>
      </c>
      <c r="I40" s="14">
        <v>80</v>
      </c>
      <c r="J40" s="11">
        <v>0</v>
      </c>
      <c r="K40" s="14">
        <f>(H40+I40)*20%</f>
        <v>350</v>
      </c>
      <c r="L40" s="15">
        <f t="shared" si="33"/>
        <v>2100</v>
      </c>
      <c r="M40" s="16">
        <f t="shared" si="34"/>
        <v>294</v>
      </c>
      <c r="N40" s="14">
        <v>17</v>
      </c>
      <c r="O40" s="14">
        <v>50</v>
      </c>
      <c r="P40" s="14">
        <v>61</v>
      </c>
      <c r="Q40" s="14">
        <v>0</v>
      </c>
      <c r="R40" s="14">
        <v>5</v>
      </c>
      <c r="S40" s="16">
        <v>117.15</v>
      </c>
      <c r="T40" s="14">
        <v>170</v>
      </c>
      <c r="U40" s="14">
        <v>686</v>
      </c>
      <c r="V40" s="14">
        <v>10</v>
      </c>
      <c r="W40" s="14">
        <v>10</v>
      </c>
      <c r="X40" s="16">
        <f t="shared" si="35"/>
        <v>5.88</v>
      </c>
      <c r="Y40" s="16">
        <f t="shared" si="36"/>
        <v>88.2</v>
      </c>
      <c r="Z40" s="14">
        <v>146.4</v>
      </c>
      <c r="AA40" s="16">
        <f t="shared" si="37"/>
        <v>3760.63</v>
      </c>
      <c r="AB40" s="16">
        <f t="shared" si="38"/>
        <v>188.03150000000002</v>
      </c>
      <c r="AC40" s="14">
        <v>400</v>
      </c>
      <c r="AD40" s="16">
        <f t="shared" si="39"/>
        <v>4348.6615000000002</v>
      </c>
    </row>
    <row r="41" spans="1:30" s="17" customFormat="1" ht="15.95" customHeight="1" x14ac:dyDescent="0.25">
      <c r="A41" s="11">
        <v>36</v>
      </c>
      <c r="B41" s="12" t="s">
        <v>24</v>
      </c>
      <c r="C41" s="12" t="s">
        <v>23</v>
      </c>
      <c r="D41" s="13">
        <v>0.3</v>
      </c>
      <c r="E41" s="12" t="s">
        <v>17</v>
      </c>
      <c r="F41" s="14" t="s">
        <v>69</v>
      </c>
      <c r="G41" s="14" t="s">
        <v>310</v>
      </c>
      <c r="H41" s="14">
        <v>1670</v>
      </c>
      <c r="I41" s="14">
        <v>80</v>
      </c>
      <c r="J41" s="11">
        <v>0</v>
      </c>
      <c r="K41" s="14">
        <f>(H41+I41)*30%</f>
        <v>525</v>
      </c>
      <c r="L41" s="15">
        <f t="shared" si="33"/>
        <v>2275</v>
      </c>
      <c r="M41" s="16">
        <f t="shared" si="34"/>
        <v>318.5</v>
      </c>
      <c r="N41" s="14">
        <v>17</v>
      </c>
      <c r="O41" s="14">
        <v>50</v>
      </c>
      <c r="P41" s="14">
        <v>61</v>
      </c>
      <c r="Q41" s="14">
        <v>0</v>
      </c>
      <c r="R41" s="14">
        <v>5</v>
      </c>
      <c r="S41" s="16">
        <v>235.46</v>
      </c>
      <c r="T41" s="14">
        <v>170</v>
      </c>
      <c r="U41" s="14">
        <v>686</v>
      </c>
      <c r="V41" s="14">
        <v>10</v>
      </c>
      <c r="W41" s="14">
        <v>10</v>
      </c>
      <c r="X41" s="16">
        <f t="shared" si="35"/>
        <v>6.37</v>
      </c>
      <c r="Y41" s="16">
        <f t="shared" si="36"/>
        <v>95.55</v>
      </c>
      <c r="Z41" s="14">
        <v>146.4</v>
      </c>
      <c r="AA41" s="16">
        <f t="shared" si="37"/>
        <v>4086.28</v>
      </c>
      <c r="AB41" s="16">
        <f t="shared" si="38"/>
        <v>204.31400000000002</v>
      </c>
      <c r="AC41" s="14">
        <v>400</v>
      </c>
      <c r="AD41" s="16">
        <f t="shared" si="39"/>
        <v>4690.5940000000001</v>
      </c>
    </row>
    <row r="42" spans="1:30" s="34" customFormat="1" ht="15.95" customHeight="1" x14ac:dyDescent="0.25">
      <c r="A42" s="28">
        <v>37</v>
      </c>
      <c r="B42" s="29" t="s">
        <v>116</v>
      </c>
      <c r="C42" s="30" t="s">
        <v>18</v>
      </c>
      <c r="D42" s="36" t="s">
        <v>118</v>
      </c>
      <c r="E42" s="30" t="s">
        <v>17</v>
      </c>
      <c r="F42" s="29" t="s">
        <v>69</v>
      </c>
      <c r="G42" s="29" t="s">
        <v>307</v>
      </c>
      <c r="H42" s="29">
        <v>1670</v>
      </c>
      <c r="I42" s="29">
        <v>80</v>
      </c>
      <c r="J42" s="36">
        <v>609.70000000000005</v>
      </c>
      <c r="K42" s="29">
        <v>0</v>
      </c>
      <c r="L42" s="32">
        <f t="shared" si="33"/>
        <v>2359.6999999999998</v>
      </c>
      <c r="M42" s="33">
        <f>(H42+I42+J42)*14/100</f>
        <v>330.35799999999995</v>
      </c>
      <c r="N42" s="29">
        <v>0</v>
      </c>
      <c r="O42" s="29">
        <v>50</v>
      </c>
      <c r="P42" s="29">
        <v>61</v>
      </c>
      <c r="Q42" s="29">
        <v>60</v>
      </c>
      <c r="R42" s="29">
        <v>5</v>
      </c>
      <c r="S42" s="33">
        <v>140</v>
      </c>
      <c r="T42" s="29">
        <v>0</v>
      </c>
      <c r="U42" s="29">
        <v>686</v>
      </c>
      <c r="V42" s="29">
        <v>10</v>
      </c>
      <c r="W42" s="29">
        <v>10</v>
      </c>
      <c r="X42" s="33">
        <f t="shared" si="35"/>
        <v>6.6071599999999986</v>
      </c>
      <c r="Y42" s="33">
        <f t="shared" si="36"/>
        <v>99.107399999999984</v>
      </c>
      <c r="Z42" s="29">
        <v>146.4</v>
      </c>
      <c r="AA42" s="33">
        <f t="shared" si="37"/>
        <v>3964.17256</v>
      </c>
      <c r="AB42" s="33">
        <f t="shared" si="38"/>
        <v>198.20862799999998</v>
      </c>
      <c r="AC42" s="29">
        <v>400</v>
      </c>
      <c r="AD42" s="33">
        <f t="shared" si="39"/>
        <v>4562.3811880000003</v>
      </c>
    </row>
    <row r="47" spans="1:30" ht="19.5" customHeight="1" x14ac:dyDescent="0.25">
      <c r="A47" s="1" t="s">
        <v>311</v>
      </c>
      <c r="B47" s="2" t="s">
        <v>272</v>
      </c>
      <c r="C47" s="3"/>
    </row>
    <row r="48" spans="1:30" s="10" customFormat="1" ht="39" customHeight="1" x14ac:dyDescent="0.25">
      <c r="A48" s="6" t="s">
        <v>43</v>
      </c>
      <c r="B48" s="6" t="s">
        <v>44</v>
      </c>
      <c r="C48" s="6" t="s">
        <v>3</v>
      </c>
      <c r="D48" s="7" t="s">
        <v>273</v>
      </c>
      <c r="E48" s="6" t="s">
        <v>0</v>
      </c>
      <c r="F48" s="7" t="s">
        <v>45</v>
      </c>
      <c r="G48" s="7" t="s">
        <v>46</v>
      </c>
      <c r="H48" s="6" t="s">
        <v>47</v>
      </c>
      <c r="I48" s="7" t="s">
        <v>48</v>
      </c>
      <c r="J48" s="7" t="s">
        <v>105</v>
      </c>
      <c r="K48" s="7" t="s">
        <v>274</v>
      </c>
      <c r="L48" s="7" t="s">
        <v>275</v>
      </c>
      <c r="M48" s="8" t="s">
        <v>50</v>
      </c>
      <c r="N48" s="8" t="s">
        <v>51</v>
      </c>
      <c r="O48" s="6" t="s">
        <v>52</v>
      </c>
      <c r="P48" s="6" t="s">
        <v>53</v>
      </c>
      <c r="Q48" s="6" t="s">
        <v>54</v>
      </c>
      <c r="R48" s="6" t="s">
        <v>55</v>
      </c>
      <c r="S48" s="6" t="s">
        <v>56</v>
      </c>
      <c r="T48" s="6" t="s">
        <v>106</v>
      </c>
      <c r="U48" s="6" t="s">
        <v>58</v>
      </c>
      <c r="V48" s="6" t="s">
        <v>59</v>
      </c>
      <c r="W48" s="6" t="s">
        <v>60</v>
      </c>
      <c r="X48" s="6" t="s">
        <v>61</v>
      </c>
      <c r="Y48" s="6" t="s">
        <v>62</v>
      </c>
      <c r="Z48" s="6" t="s">
        <v>63</v>
      </c>
      <c r="AA48" s="9" t="s">
        <v>64</v>
      </c>
      <c r="AB48" s="6" t="s">
        <v>65</v>
      </c>
      <c r="AC48" s="6" t="s">
        <v>66</v>
      </c>
      <c r="AD48" s="8" t="s">
        <v>67</v>
      </c>
    </row>
    <row r="49" spans="1:30" s="17" customFormat="1" ht="15.95" customHeight="1" x14ac:dyDescent="0.25">
      <c r="A49" s="11">
        <v>1</v>
      </c>
      <c r="B49" s="12" t="s">
        <v>39</v>
      </c>
      <c r="C49" s="12" t="s">
        <v>18</v>
      </c>
      <c r="D49" s="13">
        <v>0.2</v>
      </c>
      <c r="E49" s="12" t="s">
        <v>120</v>
      </c>
      <c r="F49" s="14" t="s">
        <v>69</v>
      </c>
      <c r="G49" s="14" t="s">
        <v>276</v>
      </c>
      <c r="H49" s="14">
        <v>4830</v>
      </c>
      <c r="I49" s="14">
        <v>80</v>
      </c>
      <c r="J49" s="11">
        <v>0</v>
      </c>
      <c r="K49" s="14">
        <f>(H49+I49)*20%</f>
        <v>982</v>
      </c>
      <c r="L49" s="15">
        <f>H49+I49+J49+K49</f>
        <v>5892</v>
      </c>
      <c r="M49" s="14">
        <f t="shared" ref="M49" si="40">(H49+I49+K49)*14/100</f>
        <v>824.88</v>
      </c>
      <c r="N49" s="14">
        <v>17</v>
      </c>
      <c r="O49" s="14">
        <v>50</v>
      </c>
      <c r="P49" s="14">
        <v>61</v>
      </c>
      <c r="Q49" s="14">
        <v>60</v>
      </c>
      <c r="R49" s="14">
        <v>5</v>
      </c>
      <c r="S49" s="16">
        <v>45</v>
      </c>
      <c r="T49" s="14">
        <v>0</v>
      </c>
      <c r="U49" s="14">
        <v>686</v>
      </c>
      <c r="V49" s="14">
        <v>10</v>
      </c>
      <c r="W49" s="14">
        <v>10</v>
      </c>
      <c r="X49" s="16">
        <f>M49*2/100</f>
        <v>16.497599999999998</v>
      </c>
      <c r="Y49" s="16">
        <f>M49*30/100</f>
        <v>247.46400000000003</v>
      </c>
      <c r="Z49" s="14">
        <v>146.4</v>
      </c>
      <c r="AA49" s="16">
        <f>L49+M49++N49+O49+P49+Q49+R49+S49+T49+U49+V49+W49+X49+Y49+Z49</f>
        <v>8071.2415999999994</v>
      </c>
      <c r="AB49" s="16">
        <f>AA49*5/100</f>
        <v>403.56207999999998</v>
      </c>
      <c r="AC49" s="14">
        <v>400</v>
      </c>
      <c r="AD49" s="16">
        <f>AA49+AB49+AC49</f>
        <v>8874.8036799999991</v>
      </c>
    </row>
    <row r="50" spans="1:30" s="17" customFormat="1" ht="15.95" customHeight="1" x14ac:dyDescent="0.25">
      <c r="A50" s="11"/>
      <c r="B50" s="12"/>
      <c r="C50" s="12"/>
      <c r="D50" s="13"/>
      <c r="E50" s="12"/>
      <c r="F50" s="14"/>
      <c r="G50" s="14"/>
      <c r="H50" s="14"/>
      <c r="I50" s="14"/>
      <c r="J50" s="11"/>
      <c r="K50" s="14"/>
      <c r="L50" s="15"/>
      <c r="M50" s="14"/>
      <c r="N50" s="14"/>
      <c r="O50" s="14"/>
      <c r="P50" s="14"/>
      <c r="Q50" s="14"/>
      <c r="R50" s="14"/>
      <c r="S50" s="16"/>
      <c r="T50" s="14"/>
      <c r="U50" s="14"/>
      <c r="V50" s="14"/>
      <c r="W50" s="14"/>
      <c r="X50" s="16"/>
      <c r="Y50" s="16"/>
      <c r="Z50" s="14"/>
      <c r="AA50" s="16"/>
      <c r="AB50" s="16"/>
      <c r="AC50" s="14"/>
      <c r="AD50" s="16"/>
    </row>
    <row r="51" spans="1:30" s="17" customFormat="1" ht="15.95" customHeight="1" x14ac:dyDescent="0.25">
      <c r="A51" s="11">
        <v>2</v>
      </c>
      <c r="B51" s="12" t="s">
        <v>127</v>
      </c>
      <c r="C51" s="25" t="s">
        <v>14</v>
      </c>
      <c r="D51" s="13">
        <v>0.2</v>
      </c>
      <c r="E51" s="12" t="s">
        <v>25</v>
      </c>
      <c r="F51" s="14" t="s">
        <v>69</v>
      </c>
      <c r="G51" s="14" t="s">
        <v>277</v>
      </c>
      <c r="H51" s="14">
        <v>3830</v>
      </c>
      <c r="I51" s="14">
        <v>80</v>
      </c>
      <c r="J51" s="11">
        <v>0</v>
      </c>
      <c r="K51" s="14">
        <f>(H51+I51)*20%</f>
        <v>782</v>
      </c>
      <c r="L51" s="15">
        <f>H51+I51+J51+K51</f>
        <v>4692</v>
      </c>
      <c r="M51" s="14">
        <f t="shared" ref="M51:M53" si="41">(H51+I51+K51)*14/100</f>
        <v>656.88</v>
      </c>
      <c r="N51" s="14">
        <v>0</v>
      </c>
      <c r="O51" s="14">
        <v>50</v>
      </c>
      <c r="P51" s="14">
        <v>61</v>
      </c>
      <c r="Q51" s="14">
        <v>60</v>
      </c>
      <c r="R51" s="14">
        <v>5</v>
      </c>
      <c r="S51" s="16">
        <v>111.88</v>
      </c>
      <c r="T51" s="14">
        <v>0</v>
      </c>
      <c r="U51" s="14">
        <v>686</v>
      </c>
      <c r="V51" s="14">
        <v>10</v>
      </c>
      <c r="W51" s="14">
        <v>10</v>
      </c>
      <c r="X51" s="16">
        <f>M51*2/100</f>
        <v>13.137599999999999</v>
      </c>
      <c r="Y51" s="16">
        <f>M51*30/100</f>
        <v>197.06400000000002</v>
      </c>
      <c r="Z51" s="14">
        <v>146.4</v>
      </c>
      <c r="AA51" s="16">
        <f>L51+M51++N51+O51+P51+Q51+R51+S51+T51+U51+V51+W51+X51+Y51+Z51</f>
        <v>6699.3616000000002</v>
      </c>
      <c r="AB51" s="16">
        <f>AA51*5/100</f>
        <v>334.96808000000004</v>
      </c>
      <c r="AC51" s="14">
        <v>400</v>
      </c>
      <c r="AD51" s="16">
        <f>AA51+AB51+AC51</f>
        <v>7434.3296799999998</v>
      </c>
    </row>
    <row r="52" spans="1:30" s="17" customFormat="1" ht="15.95" customHeight="1" x14ac:dyDescent="0.25">
      <c r="A52" s="11">
        <v>3</v>
      </c>
      <c r="B52" s="14" t="s">
        <v>13</v>
      </c>
      <c r="C52" s="25" t="s">
        <v>12</v>
      </c>
      <c r="D52" s="13">
        <v>0.3</v>
      </c>
      <c r="E52" s="12" t="s">
        <v>25</v>
      </c>
      <c r="F52" s="14" t="s">
        <v>69</v>
      </c>
      <c r="G52" s="14" t="s">
        <v>277</v>
      </c>
      <c r="H52" s="14">
        <v>3830</v>
      </c>
      <c r="I52" s="14">
        <v>80</v>
      </c>
      <c r="J52" s="11">
        <v>0</v>
      </c>
      <c r="K52" s="14">
        <f>(H52+I52)*30%</f>
        <v>1173</v>
      </c>
      <c r="L52" s="15">
        <f>H52+I52+J52+K52</f>
        <v>5083</v>
      </c>
      <c r="M52" s="14">
        <f t="shared" si="41"/>
        <v>711.62</v>
      </c>
      <c r="N52" s="14">
        <v>17</v>
      </c>
      <c r="O52" s="14">
        <v>50</v>
      </c>
      <c r="P52" s="14">
        <v>61</v>
      </c>
      <c r="Q52" s="14">
        <v>60</v>
      </c>
      <c r="R52" s="14">
        <v>5</v>
      </c>
      <c r="S52" s="16">
        <v>49.8</v>
      </c>
      <c r="T52" s="14">
        <v>0</v>
      </c>
      <c r="U52" s="14">
        <v>686</v>
      </c>
      <c r="V52" s="14">
        <v>10</v>
      </c>
      <c r="W52" s="14">
        <v>10</v>
      </c>
      <c r="X52" s="16">
        <f>M52*2/100</f>
        <v>14.2324</v>
      </c>
      <c r="Y52" s="16">
        <f>M52*30/100</f>
        <v>213.48599999999999</v>
      </c>
      <c r="Z52" s="14">
        <v>146.4</v>
      </c>
      <c r="AA52" s="16">
        <f>L52+M52++N52+O52+P52+Q52+R52+S52+T52+U52+V52+W52+X52+Y52+Z52</f>
        <v>7117.5383999999995</v>
      </c>
      <c r="AB52" s="16">
        <f>AA52*5/100</f>
        <v>355.87691999999993</v>
      </c>
      <c r="AC52" s="14">
        <v>400</v>
      </c>
      <c r="AD52" s="16">
        <f>AA52+AB52+AC52</f>
        <v>7873.4153199999992</v>
      </c>
    </row>
    <row r="53" spans="1:30" s="34" customFormat="1" ht="17.100000000000001" customHeight="1" x14ac:dyDescent="0.25">
      <c r="A53" s="28">
        <v>4</v>
      </c>
      <c r="B53" s="29" t="s">
        <v>282</v>
      </c>
      <c r="C53" s="30" t="s">
        <v>7</v>
      </c>
      <c r="D53" s="31" t="s">
        <v>283</v>
      </c>
      <c r="E53" s="30" t="s">
        <v>25</v>
      </c>
      <c r="F53" s="29" t="s">
        <v>69</v>
      </c>
      <c r="G53" s="29" t="s">
        <v>289</v>
      </c>
      <c r="H53" s="29">
        <v>3830</v>
      </c>
      <c r="I53" s="29">
        <v>80</v>
      </c>
      <c r="J53" s="28">
        <v>0</v>
      </c>
      <c r="K53" s="29">
        <f>(H53+I53)*20%</f>
        <v>782</v>
      </c>
      <c r="L53" s="32">
        <f t="shared" ref="L53" si="42">H53+I53+J53+K53</f>
        <v>4692</v>
      </c>
      <c r="M53" s="29">
        <f t="shared" si="41"/>
        <v>656.88</v>
      </c>
      <c r="N53" s="29">
        <v>0</v>
      </c>
      <c r="O53" s="29">
        <v>50</v>
      </c>
      <c r="P53" s="29">
        <v>61</v>
      </c>
      <c r="Q53" s="29">
        <v>60</v>
      </c>
      <c r="R53" s="29">
        <v>5</v>
      </c>
      <c r="S53" s="33">
        <v>140</v>
      </c>
      <c r="T53" s="29">
        <v>100</v>
      </c>
      <c r="U53" s="29">
        <v>686</v>
      </c>
      <c r="V53" s="29">
        <v>10</v>
      </c>
      <c r="W53" s="29">
        <v>10</v>
      </c>
      <c r="X53" s="33">
        <f t="shared" ref="X53" si="43">M53*2/100</f>
        <v>13.137599999999999</v>
      </c>
      <c r="Y53" s="33">
        <f t="shared" ref="Y53" si="44">M53*30/100</f>
        <v>197.06400000000002</v>
      </c>
      <c r="Z53" s="29">
        <v>146.4</v>
      </c>
      <c r="AA53" s="33">
        <f t="shared" ref="AA53" si="45">L53+M53++N53+O53+P53+Q53+R53+S53+T53+U53+V53+W53+X53+Y53+Z53</f>
        <v>6827.4816000000001</v>
      </c>
      <c r="AB53" s="33">
        <f t="shared" ref="AB53" si="46">AA53*5/100</f>
        <v>341.37408000000005</v>
      </c>
      <c r="AC53" s="29">
        <v>400</v>
      </c>
      <c r="AD53" s="33">
        <f t="shared" ref="AD53" si="47">AA53+AB53+AC53</f>
        <v>7568.8556800000006</v>
      </c>
    </row>
    <row r="54" spans="1:30" s="17" customFormat="1" ht="15.95" customHeight="1" x14ac:dyDescent="0.25">
      <c r="A54" s="37"/>
      <c r="B54" s="37"/>
      <c r="C54" s="37"/>
      <c r="D54" s="38"/>
      <c r="E54" s="37"/>
      <c r="F54" s="38"/>
      <c r="G54" s="38"/>
      <c r="H54" s="37"/>
      <c r="I54" s="38"/>
      <c r="J54" s="38"/>
      <c r="K54" s="38"/>
      <c r="L54" s="38"/>
      <c r="M54" s="39"/>
      <c r="N54" s="39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40"/>
      <c r="AB54" s="37"/>
      <c r="AC54" s="37"/>
      <c r="AD54" s="39"/>
    </row>
    <row r="55" spans="1:30" s="17" customFormat="1" ht="15.95" customHeight="1" x14ac:dyDescent="0.25">
      <c r="A55" s="11">
        <v>5</v>
      </c>
      <c r="B55" s="12" t="s">
        <v>10</v>
      </c>
      <c r="C55" s="12" t="s">
        <v>9</v>
      </c>
      <c r="D55" s="13">
        <v>0.2</v>
      </c>
      <c r="E55" s="12" t="s">
        <v>11</v>
      </c>
      <c r="F55" s="14" t="s">
        <v>69</v>
      </c>
      <c r="G55" s="14" t="s">
        <v>277</v>
      </c>
      <c r="H55" s="14">
        <v>3010</v>
      </c>
      <c r="I55" s="14">
        <v>80</v>
      </c>
      <c r="J55" s="11">
        <v>0</v>
      </c>
      <c r="K55" s="14">
        <f>(H55+I55)*20%</f>
        <v>618</v>
      </c>
      <c r="L55" s="15">
        <f>H55+I55+J55+K55</f>
        <v>3708</v>
      </c>
      <c r="M55" s="14">
        <f>(H55+I55+K55)*14/100</f>
        <v>519.12</v>
      </c>
      <c r="N55" s="14">
        <v>0</v>
      </c>
      <c r="O55" s="14">
        <v>50</v>
      </c>
      <c r="P55" s="14">
        <v>61</v>
      </c>
      <c r="Q55" s="14">
        <v>60</v>
      </c>
      <c r="R55" s="14">
        <v>5</v>
      </c>
      <c r="S55" s="16">
        <v>143.22</v>
      </c>
      <c r="T55" s="14">
        <v>0</v>
      </c>
      <c r="U55" s="14">
        <v>686</v>
      </c>
      <c r="V55" s="14">
        <v>10</v>
      </c>
      <c r="W55" s="14">
        <v>10</v>
      </c>
      <c r="X55" s="16">
        <f>M55*2/100</f>
        <v>10.382400000000001</v>
      </c>
      <c r="Y55" s="16">
        <f>M55*30/100</f>
        <v>155.73599999999999</v>
      </c>
      <c r="Z55" s="14">
        <v>146.4</v>
      </c>
      <c r="AA55" s="16">
        <f>L55+M55++N55+O55+P55+Q55+R55+S55+T55+U55+V55+W55+X55+Y55+Z55</f>
        <v>5564.8584000000001</v>
      </c>
      <c r="AB55" s="16">
        <f>AA55*5/100</f>
        <v>278.24292000000003</v>
      </c>
      <c r="AC55" s="14">
        <v>400</v>
      </c>
      <c r="AD55" s="16">
        <f>AA55+AB55+AC55</f>
        <v>6243.1013199999998</v>
      </c>
    </row>
    <row r="56" spans="1:30" s="17" customFormat="1" ht="15.95" customHeight="1" x14ac:dyDescent="0.25">
      <c r="A56" s="11">
        <v>6</v>
      </c>
      <c r="B56" s="12" t="s">
        <v>10</v>
      </c>
      <c r="C56" s="12" t="s">
        <v>9</v>
      </c>
      <c r="D56" s="13">
        <v>0.3</v>
      </c>
      <c r="E56" s="12" t="s">
        <v>11</v>
      </c>
      <c r="F56" s="14" t="s">
        <v>69</v>
      </c>
      <c r="G56" s="14" t="s">
        <v>277</v>
      </c>
      <c r="H56" s="14">
        <v>3010</v>
      </c>
      <c r="I56" s="14">
        <v>80</v>
      </c>
      <c r="J56" s="11">
        <v>0</v>
      </c>
      <c r="K56" s="14">
        <f>(H56+I56)*30%</f>
        <v>927</v>
      </c>
      <c r="L56" s="15">
        <f>H56+I56+J56+K56</f>
        <v>4017</v>
      </c>
      <c r="M56" s="14">
        <f>(H56+I56+K56)*14/100</f>
        <v>562.38</v>
      </c>
      <c r="N56" s="14">
        <v>0</v>
      </c>
      <c r="O56" s="14">
        <v>50</v>
      </c>
      <c r="P56" s="14">
        <v>61</v>
      </c>
      <c r="Q56" s="14">
        <v>60</v>
      </c>
      <c r="R56" s="14">
        <v>5</v>
      </c>
      <c r="S56" s="16">
        <v>142.79</v>
      </c>
      <c r="T56" s="14">
        <v>0</v>
      </c>
      <c r="U56" s="14">
        <v>686</v>
      </c>
      <c r="V56" s="14">
        <v>10</v>
      </c>
      <c r="W56" s="14">
        <v>10</v>
      </c>
      <c r="X56" s="16">
        <f>M56*2/100</f>
        <v>11.2476</v>
      </c>
      <c r="Y56" s="16">
        <f>M56*30/100</f>
        <v>168.71400000000003</v>
      </c>
      <c r="Z56" s="14">
        <v>146.4</v>
      </c>
      <c r="AA56" s="16">
        <f>L56+M56++N56+O56+P56+Q56+R56+S56+T56+U56+V56+W56+X56+Y56+Z56</f>
        <v>5930.5315999999993</v>
      </c>
      <c r="AB56" s="16">
        <f>AA56*5/100</f>
        <v>296.52657999999997</v>
      </c>
      <c r="AC56" s="14">
        <v>400</v>
      </c>
      <c r="AD56" s="16">
        <f>AA56+AB56+AC56</f>
        <v>6627.0581799999991</v>
      </c>
    </row>
    <row r="57" spans="1:30" s="34" customFormat="1" ht="17.100000000000001" customHeight="1" x14ac:dyDescent="0.25">
      <c r="A57" s="11">
        <v>7</v>
      </c>
      <c r="B57" s="34" t="s">
        <v>282</v>
      </c>
      <c r="C57" s="30" t="s">
        <v>7</v>
      </c>
      <c r="D57" s="31" t="s">
        <v>285</v>
      </c>
      <c r="E57" s="30" t="s">
        <v>25</v>
      </c>
      <c r="F57" s="29" t="s">
        <v>69</v>
      </c>
      <c r="G57" s="29" t="s">
        <v>312</v>
      </c>
      <c r="H57" s="29">
        <v>3830</v>
      </c>
      <c r="I57" s="29">
        <v>80</v>
      </c>
      <c r="J57" s="28">
        <v>0</v>
      </c>
      <c r="K57" s="29">
        <f>(H57+I57)*30%</f>
        <v>1173</v>
      </c>
      <c r="L57" s="32">
        <f t="shared" ref="L57" si="48">H57+I57+J57+K57</f>
        <v>5083</v>
      </c>
      <c r="M57" s="29">
        <f t="shared" ref="M57" si="49">(H57+I57+K57)*14/100</f>
        <v>711.62</v>
      </c>
      <c r="N57" s="29">
        <v>0</v>
      </c>
      <c r="O57" s="29">
        <v>50</v>
      </c>
      <c r="P57" s="29">
        <v>61</v>
      </c>
      <c r="Q57" s="29">
        <v>60</v>
      </c>
      <c r="R57" s="29">
        <v>5</v>
      </c>
      <c r="S57" s="33">
        <v>140</v>
      </c>
      <c r="T57" s="29">
        <v>100</v>
      </c>
      <c r="U57" s="29">
        <v>686</v>
      </c>
      <c r="V57" s="29">
        <v>10</v>
      </c>
      <c r="W57" s="29">
        <v>10</v>
      </c>
      <c r="X57" s="33">
        <f>M57*2/100</f>
        <v>14.2324</v>
      </c>
      <c r="Y57" s="33">
        <f>M57*30/100</f>
        <v>213.48599999999999</v>
      </c>
      <c r="Z57" s="29">
        <v>146.4</v>
      </c>
      <c r="AA57" s="33">
        <f t="shared" ref="AA57" si="50">L57+M57++N57+O57+P57+Q57+R57+S57+T57+U57+V57+W57+X57+Y57+Z57</f>
        <v>7290.7383999999993</v>
      </c>
      <c r="AB57" s="33">
        <f>AA57*5/100</f>
        <v>364.53691999999995</v>
      </c>
      <c r="AC57" s="29">
        <v>400</v>
      </c>
      <c r="AD57" s="33">
        <f>AA57+AB57+AC57</f>
        <v>8055.2753199999988</v>
      </c>
    </row>
    <row r="58" spans="1:30" s="17" customFormat="1" ht="15.95" customHeight="1" x14ac:dyDescent="0.25">
      <c r="A58" s="37"/>
      <c r="B58" s="37"/>
      <c r="C58" s="37"/>
      <c r="D58" s="38"/>
      <c r="E58" s="37"/>
      <c r="F58" s="38"/>
      <c r="G58" s="38"/>
      <c r="H58" s="37"/>
      <c r="I58" s="38"/>
      <c r="J58" s="38"/>
      <c r="K58" s="38"/>
      <c r="L58" s="38"/>
      <c r="M58" s="39"/>
      <c r="N58" s="39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40"/>
      <c r="AB58" s="37"/>
      <c r="AC58" s="37"/>
      <c r="AD58" s="39"/>
    </row>
    <row r="59" spans="1:30" s="17" customFormat="1" ht="15.95" customHeight="1" x14ac:dyDescent="0.25">
      <c r="A59" s="11">
        <v>8</v>
      </c>
      <c r="B59" s="12" t="s">
        <v>290</v>
      </c>
      <c r="C59" s="12" t="s">
        <v>291</v>
      </c>
      <c r="D59" s="13">
        <v>0.2</v>
      </c>
      <c r="E59" s="12" t="s">
        <v>6</v>
      </c>
      <c r="F59" s="14" t="s">
        <v>69</v>
      </c>
      <c r="G59" s="14" t="s">
        <v>277</v>
      </c>
      <c r="H59" s="14">
        <v>2520</v>
      </c>
      <c r="I59" s="14">
        <v>80</v>
      </c>
      <c r="J59" s="11">
        <v>0</v>
      </c>
      <c r="K59" s="14">
        <f>(H59+I59)*20%</f>
        <v>520</v>
      </c>
      <c r="L59" s="15">
        <f>H59+I59+J59+K59</f>
        <v>3120</v>
      </c>
      <c r="M59" s="14">
        <f>(H59+I59+K59)*14/100</f>
        <v>436.8</v>
      </c>
      <c r="N59" s="14">
        <v>17</v>
      </c>
      <c r="O59" s="14">
        <v>50</v>
      </c>
      <c r="P59" s="14">
        <v>61</v>
      </c>
      <c r="Q59" s="14">
        <v>60</v>
      </c>
      <c r="R59" s="14">
        <v>5</v>
      </c>
      <c r="S59" s="16">
        <v>90</v>
      </c>
      <c r="T59" s="14">
        <v>275</v>
      </c>
      <c r="U59" s="14">
        <v>686</v>
      </c>
      <c r="V59" s="14">
        <v>10</v>
      </c>
      <c r="W59" s="14">
        <v>10</v>
      </c>
      <c r="X59" s="16">
        <f>M59*2/100</f>
        <v>8.7360000000000007</v>
      </c>
      <c r="Y59" s="16">
        <f>M59*30/100</f>
        <v>131.04</v>
      </c>
      <c r="Z59" s="14">
        <v>146.4</v>
      </c>
      <c r="AA59" s="16">
        <f>L59+M59++N59+O59+P59+Q59+R59+S59+T59+U59+V59+W59+X59+Y59+Z59</f>
        <v>5106.9759999999997</v>
      </c>
      <c r="AB59" s="16">
        <f>AA59*5/100</f>
        <v>255.34879999999998</v>
      </c>
      <c r="AC59" s="14">
        <v>400</v>
      </c>
      <c r="AD59" s="16">
        <f>AA59+AB59+AC59</f>
        <v>5762.3247999999994</v>
      </c>
    </row>
    <row r="60" spans="1:30" s="17" customFormat="1" ht="15.95" customHeight="1" x14ac:dyDescent="0.25">
      <c r="A60" s="11">
        <v>9</v>
      </c>
      <c r="B60" s="12" t="s">
        <v>22</v>
      </c>
      <c r="C60" s="12" t="s">
        <v>291</v>
      </c>
      <c r="D60" s="13">
        <v>0.3</v>
      </c>
      <c r="E60" s="12" t="s">
        <v>6</v>
      </c>
      <c r="F60" s="14" t="s">
        <v>69</v>
      </c>
      <c r="G60" s="14" t="s">
        <v>277</v>
      </c>
      <c r="H60" s="14">
        <v>2520</v>
      </c>
      <c r="I60" s="14">
        <v>80</v>
      </c>
      <c r="J60" s="11">
        <v>0</v>
      </c>
      <c r="K60" s="14">
        <f>(H60+I60)*30%</f>
        <v>780</v>
      </c>
      <c r="L60" s="15">
        <f>H60+I60+J60+K60</f>
        <v>3380</v>
      </c>
      <c r="M60" s="14">
        <f>(H60+I60+K60)*14/100</f>
        <v>473.2</v>
      </c>
      <c r="N60" s="14">
        <v>17</v>
      </c>
      <c r="O60" s="14">
        <v>50</v>
      </c>
      <c r="P60" s="14">
        <v>61</v>
      </c>
      <c r="Q60" s="14">
        <v>60</v>
      </c>
      <c r="R60" s="14">
        <v>5</v>
      </c>
      <c r="S60" s="16">
        <v>219.02</v>
      </c>
      <c r="T60" s="14">
        <v>0</v>
      </c>
      <c r="U60" s="14">
        <v>686</v>
      </c>
      <c r="V60" s="14">
        <v>10</v>
      </c>
      <c r="W60" s="14">
        <v>10</v>
      </c>
      <c r="X60" s="16">
        <f>M60*2/100</f>
        <v>9.4640000000000004</v>
      </c>
      <c r="Y60" s="16">
        <f>M60*30/100</f>
        <v>141.96</v>
      </c>
      <c r="Z60" s="14">
        <v>146.4</v>
      </c>
      <c r="AA60" s="16">
        <f>L60+M60++N60+O60+P60+Q60+R60+S60+T60+U60+V60+W60+X60+Y60+Z60</f>
        <v>5269.0439999999999</v>
      </c>
      <c r="AB60" s="16">
        <f>AA60*5/100</f>
        <v>263.4522</v>
      </c>
      <c r="AC60" s="14">
        <v>400</v>
      </c>
      <c r="AD60" s="16">
        <f>AA60+AB60+AC60</f>
        <v>5932.4961999999996</v>
      </c>
    </row>
    <row r="61" spans="1:30" s="17" customFormat="1" ht="15.95" customHeight="1" x14ac:dyDescent="0.25">
      <c r="A61" s="37"/>
      <c r="B61" s="37"/>
      <c r="C61" s="37"/>
      <c r="D61" s="38"/>
      <c r="E61" s="37"/>
      <c r="F61" s="38"/>
      <c r="G61" s="38"/>
      <c r="H61" s="37"/>
      <c r="I61" s="38"/>
      <c r="J61" s="38"/>
      <c r="K61" s="38"/>
      <c r="L61" s="38"/>
      <c r="M61" s="39"/>
      <c r="N61" s="39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40"/>
      <c r="AB61" s="37"/>
      <c r="AC61" s="37"/>
      <c r="AD61" s="39"/>
    </row>
    <row r="62" spans="1:30" s="17" customFormat="1" ht="15.95" customHeight="1" x14ac:dyDescent="0.25">
      <c r="A62" s="11">
        <v>10</v>
      </c>
      <c r="B62" s="12" t="s">
        <v>290</v>
      </c>
      <c r="C62" s="12" t="s">
        <v>291</v>
      </c>
      <c r="D62" s="13">
        <v>0.2</v>
      </c>
      <c r="E62" s="12" t="s">
        <v>141</v>
      </c>
      <c r="F62" s="14" t="s">
        <v>69</v>
      </c>
      <c r="G62" s="14" t="s">
        <v>277</v>
      </c>
      <c r="H62" s="14">
        <v>2250</v>
      </c>
      <c r="I62" s="14">
        <v>80</v>
      </c>
      <c r="J62" s="11">
        <v>0</v>
      </c>
      <c r="K62" s="14">
        <f>(H62+I62)*20%</f>
        <v>466</v>
      </c>
      <c r="L62" s="15">
        <f>H62+I62+J62+K62</f>
        <v>2796</v>
      </c>
      <c r="M62" s="14">
        <f t="shared" ref="M62:M63" si="51">(H62+I62+K62)*14/100</f>
        <v>391.44</v>
      </c>
      <c r="N62" s="14">
        <v>17</v>
      </c>
      <c r="O62" s="14">
        <v>50</v>
      </c>
      <c r="P62" s="14">
        <v>61</v>
      </c>
      <c r="Q62" s="14">
        <v>60</v>
      </c>
      <c r="R62" s="14">
        <v>5</v>
      </c>
      <c r="S62" s="16">
        <v>90</v>
      </c>
      <c r="T62" s="14">
        <v>275</v>
      </c>
      <c r="U62" s="14">
        <v>686</v>
      </c>
      <c r="V62" s="14">
        <v>10</v>
      </c>
      <c r="W62" s="14">
        <v>10</v>
      </c>
      <c r="X62" s="16">
        <f>M62*2/100</f>
        <v>7.8288000000000002</v>
      </c>
      <c r="Y62" s="16">
        <f>M62*30/100</f>
        <v>117.432</v>
      </c>
      <c r="Z62" s="14">
        <v>146.4</v>
      </c>
      <c r="AA62" s="16">
        <f>L62+M62++N62+O62+P62+Q62+R62+S62+T62+U62+V62+W62+X62+Y62+Z62</f>
        <v>4723.1008000000002</v>
      </c>
      <c r="AB62" s="16">
        <f>AA62*5/100</f>
        <v>236.15504000000001</v>
      </c>
      <c r="AC62" s="14">
        <v>400</v>
      </c>
      <c r="AD62" s="16">
        <f>AA62+AB62+AC62</f>
        <v>5359.2558399999998</v>
      </c>
    </row>
    <row r="63" spans="1:30" s="17" customFormat="1" ht="15.95" customHeight="1" x14ac:dyDescent="0.25">
      <c r="A63" s="11">
        <v>11</v>
      </c>
      <c r="B63" s="12" t="s">
        <v>290</v>
      </c>
      <c r="C63" s="12" t="s">
        <v>291</v>
      </c>
      <c r="D63" s="13">
        <v>0.3</v>
      </c>
      <c r="E63" s="12" t="s">
        <v>141</v>
      </c>
      <c r="F63" s="14" t="s">
        <v>69</v>
      </c>
      <c r="G63" s="14" t="s">
        <v>277</v>
      </c>
      <c r="H63" s="14">
        <v>2250</v>
      </c>
      <c r="I63" s="14">
        <v>80</v>
      </c>
      <c r="J63" s="11">
        <v>0</v>
      </c>
      <c r="K63" s="14">
        <f>(H63+I63)*30%</f>
        <v>699</v>
      </c>
      <c r="L63" s="15">
        <f>H63+I63+J63+K63</f>
        <v>3029</v>
      </c>
      <c r="M63" s="14">
        <f t="shared" si="51"/>
        <v>424.06</v>
      </c>
      <c r="N63" s="14">
        <v>17</v>
      </c>
      <c r="O63" s="14">
        <v>50</v>
      </c>
      <c r="P63" s="14">
        <v>61</v>
      </c>
      <c r="Q63" s="14">
        <v>60</v>
      </c>
      <c r="R63" s="14">
        <v>5</v>
      </c>
      <c r="S63" s="16">
        <v>90</v>
      </c>
      <c r="T63" s="14">
        <v>275</v>
      </c>
      <c r="U63" s="14">
        <v>686</v>
      </c>
      <c r="V63" s="14">
        <v>10</v>
      </c>
      <c r="W63" s="14">
        <v>10</v>
      </c>
      <c r="X63" s="16">
        <f>M63*2/100</f>
        <v>8.4811999999999994</v>
      </c>
      <c r="Y63" s="16">
        <f>M63*30/100</f>
        <v>127.21799999999999</v>
      </c>
      <c r="Z63" s="14">
        <v>146.4</v>
      </c>
      <c r="AA63" s="16">
        <f>L63+M63++N63+O63+P63+Q63+R63+S63+T63+U63+V63+W63+X63+Y63+Z63</f>
        <v>4999.1591999999991</v>
      </c>
      <c r="AB63" s="16">
        <f>AA63*5/100</f>
        <v>249.95795999999996</v>
      </c>
      <c r="AC63" s="14">
        <v>400</v>
      </c>
      <c r="AD63" s="16">
        <f>AA63+AB63+AC63</f>
        <v>5649.1171599999989</v>
      </c>
    </row>
    <row r="64" spans="1:30" s="17" customFormat="1" ht="15.95" customHeight="1" x14ac:dyDescent="0.25">
      <c r="A64" s="37"/>
      <c r="B64" s="37"/>
      <c r="C64" s="37"/>
      <c r="D64" s="38"/>
      <c r="E64" s="37"/>
      <c r="F64" s="38"/>
      <c r="G64" s="38"/>
      <c r="H64" s="37"/>
      <c r="I64" s="38"/>
      <c r="J64" s="38"/>
      <c r="K64" s="38"/>
      <c r="L64" s="38"/>
      <c r="M64" s="39"/>
      <c r="N64" s="39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40"/>
      <c r="AB64" s="37"/>
      <c r="AC64" s="37"/>
      <c r="AD64" s="39"/>
    </row>
    <row r="65" spans="1:30" s="17" customFormat="1" ht="15.95" customHeight="1" x14ac:dyDescent="0.25">
      <c r="A65" s="11">
        <v>12</v>
      </c>
      <c r="B65" s="12" t="s">
        <v>290</v>
      </c>
      <c r="C65" s="12" t="s">
        <v>291</v>
      </c>
      <c r="D65" s="13">
        <v>0.2</v>
      </c>
      <c r="E65" s="12" t="s">
        <v>20</v>
      </c>
      <c r="F65" s="14" t="s">
        <v>69</v>
      </c>
      <c r="G65" s="14" t="s">
        <v>277</v>
      </c>
      <c r="H65" s="14">
        <v>1880</v>
      </c>
      <c r="I65" s="14">
        <v>80</v>
      </c>
      <c r="J65" s="11">
        <v>0</v>
      </c>
      <c r="K65" s="14">
        <f>(H65+I65)*20%</f>
        <v>392</v>
      </c>
      <c r="L65" s="15">
        <f>H65+I65+J65+K65</f>
        <v>2352</v>
      </c>
      <c r="M65" s="14">
        <f>(H65+I65+K65)*14/100</f>
        <v>329.28</v>
      </c>
      <c r="N65" s="14">
        <v>17</v>
      </c>
      <c r="O65" s="14">
        <v>50</v>
      </c>
      <c r="P65" s="14">
        <v>61</v>
      </c>
      <c r="Q65" s="14">
        <v>60</v>
      </c>
      <c r="R65" s="14">
        <v>5</v>
      </c>
      <c r="S65" s="16">
        <v>90</v>
      </c>
      <c r="T65" s="14">
        <v>275</v>
      </c>
      <c r="U65" s="14">
        <v>686</v>
      </c>
      <c r="V65" s="14">
        <v>10</v>
      </c>
      <c r="W65" s="14">
        <v>10</v>
      </c>
      <c r="X65" s="16">
        <f>M65*2/100</f>
        <v>6.5855999999999995</v>
      </c>
      <c r="Y65" s="16">
        <f>M65*30/100</f>
        <v>98.783999999999992</v>
      </c>
      <c r="Z65" s="14">
        <v>146.4</v>
      </c>
      <c r="AA65" s="16">
        <f>L65+M65++N65+O65+P65+Q65+R65+S65+T65+U65+V65+W65+X65+Y65+Z65</f>
        <v>4197.0495999999994</v>
      </c>
      <c r="AB65" s="16">
        <f>AA65*5/100</f>
        <v>209.85247999999996</v>
      </c>
      <c r="AC65" s="14">
        <v>400</v>
      </c>
      <c r="AD65" s="16">
        <f>AA65+AB65+AC65</f>
        <v>4806.9020799999989</v>
      </c>
    </row>
    <row r="66" spans="1:30" s="17" customFormat="1" ht="15.95" customHeight="1" x14ac:dyDescent="0.25">
      <c r="A66" s="11">
        <v>13</v>
      </c>
      <c r="B66" s="12" t="s">
        <v>8</v>
      </c>
      <c r="C66" s="12" t="s">
        <v>7</v>
      </c>
      <c r="D66" s="13">
        <v>0.3</v>
      </c>
      <c r="E66" s="12" t="s">
        <v>20</v>
      </c>
      <c r="F66" s="14" t="s">
        <v>69</v>
      </c>
      <c r="G66" s="14" t="s">
        <v>277</v>
      </c>
      <c r="H66" s="14">
        <v>1880</v>
      </c>
      <c r="I66" s="14">
        <v>80</v>
      </c>
      <c r="J66" s="35">
        <v>0</v>
      </c>
      <c r="K66" s="14">
        <f>(H66+I66)*30%</f>
        <v>588</v>
      </c>
      <c r="L66" s="15">
        <f t="shared" ref="L66" si="52">H66+I66+J66+K66</f>
        <v>2548</v>
      </c>
      <c r="M66" s="14">
        <f t="shared" ref="M66" si="53">(H66+I66+K66)*14/100</f>
        <v>356.72</v>
      </c>
      <c r="N66" s="14">
        <v>0</v>
      </c>
      <c r="O66" s="14">
        <v>50</v>
      </c>
      <c r="P66" s="14">
        <v>61</v>
      </c>
      <c r="Q66" s="14">
        <v>60</v>
      </c>
      <c r="R66" s="14">
        <v>5</v>
      </c>
      <c r="S66" s="16">
        <v>119.08</v>
      </c>
      <c r="T66" s="14">
        <v>100</v>
      </c>
      <c r="U66" s="14">
        <v>686</v>
      </c>
      <c r="V66" s="14">
        <v>10</v>
      </c>
      <c r="W66" s="14">
        <v>10</v>
      </c>
      <c r="X66" s="16">
        <f t="shared" ref="X66" si="54">M66*2/100</f>
        <v>7.1344000000000003</v>
      </c>
      <c r="Y66" s="16">
        <f t="shared" ref="Y66" si="55">M66*30/100</f>
        <v>107.01600000000001</v>
      </c>
      <c r="Z66" s="14">
        <v>146.4</v>
      </c>
      <c r="AA66" s="16">
        <f t="shared" ref="AA66" si="56">L66+M66++N66+O66+P66+Q66+R66+S66+T66+U66+V66+W66+X66+Y66+Z66</f>
        <v>4266.3503999999994</v>
      </c>
      <c r="AB66" s="16">
        <f t="shared" ref="AB66" si="57">AA66*5/100</f>
        <v>213.31751999999997</v>
      </c>
      <c r="AC66" s="14">
        <v>400</v>
      </c>
      <c r="AD66" s="16">
        <f t="shared" ref="AD66" si="58">AA66+AB66+AC66</f>
        <v>4879.667919999999</v>
      </c>
    </row>
    <row r="67" spans="1:30" s="34" customFormat="1" ht="15.95" customHeight="1" x14ac:dyDescent="0.25">
      <c r="A67" s="28">
        <v>14</v>
      </c>
      <c r="B67" s="30" t="s">
        <v>8</v>
      </c>
      <c r="C67" s="30" t="s">
        <v>7</v>
      </c>
      <c r="D67" s="36" t="s">
        <v>118</v>
      </c>
      <c r="E67" s="30" t="s">
        <v>20</v>
      </c>
      <c r="F67" s="29" t="s">
        <v>69</v>
      </c>
      <c r="G67" s="29" t="s">
        <v>277</v>
      </c>
      <c r="H67" s="29">
        <v>1880</v>
      </c>
      <c r="I67" s="29">
        <v>80</v>
      </c>
      <c r="J67" s="36">
        <v>392.15</v>
      </c>
      <c r="K67" s="29">
        <v>0</v>
      </c>
      <c r="L67" s="32">
        <f>H67+I67+J67+K67</f>
        <v>2352.15</v>
      </c>
      <c r="M67" s="33">
        <f>(H67+I67+J67)*14/100</f>
        <v>329.30099999999999</v>
      </c>
      <c r="N67" s="29">
        <v>0</v>
      </c>
      <c r="O67" s="29">
        <v>50</v>
      </c>
      <c r="P67" s="29">
        <v>61</v>
      </c>
      <c r="Q67" s="29">
        <v>60</v>
      </c>
      <c r="R67" s="29">
        <v>5</v>
      </c>
      <c r="S67" s="33">
        <v>135.55000000000001</v>
      </c>
      <c r="T67" s="29">
        <v>100</v>
      </c>
      <c r="U67" s="29">
        <v>686</v>
      </c>
      <c r="V67" s="29">
        <v>10</v>
      </c>
      <c r="W67" s="29">
        <v>10</v>
      </c>
      <c r="X67" s="33">
        <f>M67*2/100</f>
        <v>6.5860199999999995</v>
      </c>
      <c r="Y67" s="33">
        <f>M67*30/100</f>
        <v>98.790299999999988</v>
      </c>
      <c r="Z67" s="29">
        <v>146.4</v>
      </c>
      <c r="AA67" s="33">
        <f>L67+M67++N67+O67+P67+Q67+R67+S67+T67+U67+V67+W67+X67+Y67+Z67</f>
        <v>4050.7773200000006</v>
      </c>
      <c r="AB67" s="33">
        <f>AA67*5/100</f>
        <v>202.53886600000001</v>
      </c>
      <c r="AC67" s="29">
        <v>400</v>
      </c>
      <c r="AD67" s="33">
        <f>AA67+AB67+AC67</f>
        <v>4653.3161860000009</v>
      </c>
    </row>
    <row r="68" spans="1:30" s="17" customFormat="1" ht="15.95" customHeight="1" x14ac:dyDescent="0.25">
      <c r="A68" s="37"/>
      <c r="B68" s="37"/>
      <c r="C68" s="37"/>
      <c r="D68" s="38"/>
      <c r="E68" s="37"/>
      <c r="F68" s="38"/>
      <c r="G68" s="38"/>
      <c r="H68" s="37"/>
      <c r="I68" s="38"/>
      <c r="J68" s="38"/>
      <c r="K68" s="38"/>
      <c r="L68" s="38"/>
      <c r="M68" s="39"/>
      <c r="N68" s="39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40"/>
      <c r="AB68" s="37"/>
      <c r="AC68" s="37"/>
      <c r="AD68" s="39"/>
    </row>
    <row r="69" spans="1:30" s="17" customFormat="1" ht="15.95" customHeight="1" x14ac:dyDescent="0.25">
      <c r="A69" s="11">
        <v>15</v>
      </c>
      <c r="B69" s="12" t="s">
        <v>290</v>
      </c>
      <c r="C69" s="12" t="s">
        <v>291</v>
      </c>
      <c r="D69" s="13">
        <v>0.2</v>
      </c>
      <c r="E69" s="12" t="s">
        <v>30</v>
      </c>
      <c r="F69" s="14" t="s">
        <v>69</v>
      </c>
      <c r="G69" s="14" t="s">
        <v>277</v>
      </c>
      <c r="H69" s="14">
        <v>1700</v>
      </c>
      <c r="I69" s="14">
        <v>80</v>
      </c>
      <c r="J69" s="11">
        <v>0</v>
      </c>
      <c r="K69" s="14">
        <f>(H69+I69)*20%</f>
        <v>356</v>
      </c>
      <c r="L69" s="15">
        <f>H69+I69+J69+K69</f>
        <v>2136</v>
      </c>
      <c r="M69" s="14">
        <f>(H69+I69+K69)*14/100</f>
        <v>299.04000000000002</v>
      </c>
      <c r="N69" s="14">
        <v>17</v>
      </c>
      <c r="O69" s="14">
        <v>50</v>
      </c>
      <c r="P69" s="14">
        <v>61</v>
      </c>
      <c r="Q69" s="14">
        <v>60</v>
      </c>
      <c r="R69" s="14">
        <v>5</v>
      </c>
      <c r="S69" s="16">
        <v>90</v>
      </c>
      <c r="T69" s="14">
        <v>275</v>
      </c>
      <c r="U69" s="14">
        <v>686</v>
      </c>
      <c r="V69" s="14">
        <v>10</v>
      </c>
      <c r="W69" s="14">
        <v>10</v>
      </c>
      <c r="X69" s="16">
        <f>M69*2/100</f>
        <v>5.9808000000000003</v>
      </c>
      <c r="Y69" s="16">
        <f>M69*30/100</f>
        <v>89.712000000000003</v>
      </c>
      <c r="Z69" s="14">
        <v>146.4</v>
      </c>
      <c r="AA69" s="16">
        <f>L69+M69++N69+O69+P69+Q69+R69+S69+T69+U69+V69+W69+X69+Y69+Z69</f>
        <v>3941.1327999999999</v>
      </c>
      <c r="AB69" s="16">
        <f>AA69*5/100</f>
        <v>197.05664000000002</v>
      </c>
      <c r="AC69" s="14">
        <v>400</v>
      </c>
      <c r="AD69" s="16">
        <f>AA69+AB69+AC69</f>
        <v>4538.1894400000001</v>
      </c>
    </row>
    <row r="70" spans="1:30" s="17" customFormat="1" ht="15.95" customHeight="1" x14ac:dyDescent="0.25">
      <c r="A70" s="11">
        <v>16</v>
      </c>
      <c r="B70" s="12" t="s">
        <v>290</v>
      </c>
      <c r="C70" s="12" t="s">
        <v>291</v>
      </c>
      <c r="D70" s="13">
        <v>0.3</v>
      </c>
      <c r="E70" s="12" t="s">
        <v>30</v>
      </c>
      <c r="F70" s="14" t="s">
        <v>69</v>
      </c>
      <c r="G70" s="14" t="s">
        <v>277</v>
      </c>
      <c r="H70" s="14">
        <v>1700</v>
      </c>
      <c r="I70" s="14">
        <v>80</v>
      </c>
      <c r="J70" s="11">
        <v>0</v>
      </c>
      <c r="K70" s="14">
        <f>(H70+I70)*30%</f>
        <v>534</v>
      </c>
      <c r="L70" s="15">
        <f>H70+I70+J70+K70</f>
        <v>2314</v>
      </c>
      <c r="M70" s="14">
        <f>(H70+I70+K70)*14/100</f>
        <v>323.95999999999998</v>
      </c>
      <c r="N70" s="14">
        <v>17</v>
      </c>
      <c r="O70" s="14">
        <v>50</v>
      </c>
      <c r="P70" s="14">
        <v>61</v>
      </c>
      <c r="Q70" s="14">
        <v>60</v>
      </c>
      <c r="R70" s="14">
        <v>5</v>
      </c>
      <c r="S70" s="16">
        <v>90</v>
      </c>
      <c r="T70" s="14">
        <v>275</v>
      </c>
      <c r="U70" s="14">
        <v>686</v>
      </c>
      <c r="V70" s="14">
        <v>10</v>
      </c>
      <c r="W70" s="14">
        <v>10</v>
      </c>
      <c r="X70" s="16">
        <f>M70*2/100</f>
        <v>6.4791999999999996</v>
      </c>
      <c r="Y70" s="16">
        <f>M70*30/100</f>
        <v>97.187999999999988</v>
      </c>
      <c r="Z70" s="14">
        <v>146.4</v>
      </c>
      <c r="AA70" s="16">
        <f>L70+M70++N70+O70+P70+Q70+R70+S70+T70+U70+V70+W70+X70+Y70+Z70</f>
        <v>4152.0272000000004</v>
      </c>
      <c r="AB70" s="16">
        <f>AA70*5/100</f>
        <v>207.60136000000003</v>
      </c>
      <c r="AC70" s="14">
        <v>400</v>
      </c>
      <c r="AD70" s="16">
        <f>AA70+AB70+AC70</f>
        <v>4759.6285600000001</v>
      </c>
    </row>
    <row r="71" spans="1:30" s="17" customFormat="1" ht="15.95" customHeight="1" x14ac:dyDescent="0.25">
      <c r="A71" s="11"/>
      <c r="B71" s="12"/>
      <c r="C71" s="12"/>
      <c r="D71" s="13"/>
      <c r="E71" s="12"/>
      <c r="F71" s="14"/>
      <c r="G71" s="14"/>
      <c r="H71" s="14"/>
      <c r="I71" s="14"/>
      <c r="J71" s="11"/>
      <c r="K71" s="14"/>
      <c r="L71" s="15"/>
      <c r="M71" s="14"/>
      <c r="N71" s="14"/>
      <c r="O71" s="14"/>
      <c r="P71" s="14"/>
      <c r="Q71" s="14"/>
      <c r="R71" s="14"/>
      <c r="S71" s="16"/>
      <c r="T71" s="14"/>
      <c r="U71" s="14"/>
      <c r="V71" s="14"/>
      <c r="W71" s="14"/>
      <c r="X71" s="16"/>
      <c r="Y71" s="16"/>
      <c r="Z71" s="14"/>
      <c r="AA71" s="16"/>
      <c r="AB71" s="16"/>
      <c r="AC71" s="14"/>
      <c r="AD71" s="16"/>
    </row>
    <row r="72" spans="1:30" s="17" customFormat="1" ht="15.95" customHeight="1" x14ac:dyDescent="0.25">
      <c r="A72" s="11">
        <v>17</v>
      </c>
      <c r="B72" s="12" t="s">
        <v>24</v>
      </c>
      <c r="C72" s="12" t="s">
        <v>23</v>
      </c>
      <c r="D72" s="13">
        <v>0.2</v>
      </c>
      <c r="E72" s="12" t="s">
        <v>17</v>
      </c>
      <c r="F72" s="14" t="s">
        <v>69</v>
      </c>
      <c r="G72" s="14" t="s">
        <v>277</v>
      </c>
      <c r="H72" s="14">
        <v>1670</v>
      </c>
      <c r="I72" s="14">
        <v>80</v>
      </c>
      <c r="J72" s="11">
        <v>0</v>
      </c>
      <c r="K72" s="14">
        <f>(H72+I72)*20%</f>
        <v>350</v>
      </c>
      <c r="L72" s="15">
        <f>H72+I72+J72+K72</f>
        <v>2100</v>
      </c>
      <c r="M72" s="16">
        <f>(H72+I72+K72)*14/100</f>
        <v>294</v>
      </c>
      <c r="N72" s="14">
        <v>17</v>
      </c>
      <c r="O72" s="14">
        <v>50</v>
      </c>
      <c r="P72" s="14">
        <v>61</v>
      </c>
      <c r="Q72" s="14">
        <v>0</v>
      </c>
      <c r="R72" s="14">
        <v>5</v>
      </c>
      <c r="S72" s="16">
        <v>146.97</v>
      </c>
      <c r="T72" s="14">
        <v>170</v>
      </c>
      <c r="U72" s="14">
        <v>686</v>
      </c>
      <c r="V72" s="14">
        <v>10</v>
      </c>
      <c r="W72" s="14">
        <v>10</v>
      </c>
      <c r="X72" s="16">
        <f>M72*2/100</f>
        <v>5.88</v>
      </c>
      <c r="Y72" s="16">
        <f>M72*30/100</f>
        <v>88.2</v>
      </c>
      <c r="Z72" s="14">
        <v>146.4</v>
      </c>
      <c r="AA72" s="16">
        <f>L72+M72++N72+O72+P72+Q72+R72+S72+T72+U72+V72+W72+X72+Y72+Z72</f>
        <v>3790.45</v>
      </c>
      <c r="AB72" s="16">
        <f>AA72*5/100</f>
        <v>189.52250000000001</v>
      </c>
      <c r="AC72" s="14">
        <v>400</v>
      </c>
      <c r="AD72" s="16">
        <f>AA72+AB72+AC72</f>
        <v>4379.9724999999999</v>
      </c>
    </row>
    <row r="73" spans="1:30" s="17" customFormat="1" ht="15.95" customHeight="1" x14ac:dyDescent="0.25">
      <c r="A73" s="11">
        <v>18</v>
      </c>
      <c r="B73" s="12" t="s">
        <v>37</v>
      </c>
      <c r="C73" s="12" t="s">
        <v>18</v>
      </c>
      <c r="D73" s="13">
        <v>0.3</v>
      </c>
      <c r="E73" s="12" t="s">
        <v>17</v>
      </c>
      <c r="F73" s="14" t="s">
        <v>69</v>
      </c>
      <c r="G73" s="14" t="s">
        <v>277</v>
      </c>
      <c r="H73" s="14">
        <v>1670</v>
      </c>
      <c r="I73" s="14">
        <v>80</v>
      </c>
      <c r="J73" s="11">
        <v>0</v>
      </c>
      <c r="K73" s="14">
        <f>(H73+I73)*30%</f>
        <v>525</v>
      </c>
      <c r="L73" s="15">
        <f t="shared" ref="L73:L74" si="59">H73+I73+J73+K73</f>
        <v>2275</v>
      </c>
      <c r="M73" s="16">
        <f t="shared" ref="M73" si="60">(H73+I73+K73)*14/100</f>
        <v>318.5</v>
      </c>
      <c r="N73" s="14">
        <v>0</v>
      </c>
      <c r="O73" s="14">
        <v>50</v>
      </c>
      <c r="P73" s="14">
        <v>61</v>
      </c>
      <c r="Q73" s="14">
        <v>60</v>
      </c>
      <c r="R73" s="14">
        <v>5</v>
      </c>
      <c r="S73" s="16">
        <v>90</v>
      </c>
      <c r="T73" s="14">
        <v>0</v>
      </c>
      <c r="U73" s="14">
        <v>686</v>
      </c>
      <c r="V73" s="14">
        <v>10</v>
      </c>
      <c r="W73" s="14">
        <v>10</v>
      </c>
      <c r="X73" s="16">
        <f t="shared" ref="X73:X74" si="61">M73*2/100</f>
        <v>6.37</v>
      </c>
      <c r="Y73" s="16">
        <f t="shared" ref="Y73:Y74" si="62">M73*30/100</f>
        <v>95.55</v>
      </c>
      <c r="Z73" s="14">
        <v>146.4</v>
      </c>
      <c r="AA73" s="16">
        <f t="shared" ref="AA73:AA74" si="63">L73+M73++N73+O73+P73+Q73+R73+S73+T73+U73+V73+W73+X73+Y73+Z73</f>
        <v>3813.82</v>
      </c>
      <c r="AB73" s="16">
        <f t="shared" ref="AB73:AB74" si="64">AA73*5/100</f>
        <v>190.69100000000003</v>
      </c>
      <c r="AC73" s="14">
        <v>400</v>
      </c>
      <c r="AD73" s="16">
        <f t="shared" ref="AD73:AD74" si="65">AA73+AB73+AC73</f>
        <v>4404.5110000000004</v>
      </c>
    </row>
    <row r="74" spans="1:30" s="34" customFormat="1" ht="15.95" customHeight="1" x14ac:dyDescent="0.25">
      <c r="A74" s="28">
        <v>19</v>
      </c>
      <c r="B74" s="29" t="s">
        <v>116</v>
      </c>
      <c r="C74" s="30" t="s">
        <v>18</v>
      </c>
      <c r="D74" s="36" t="s">
        <v>118</v>
      </c>
      <c r="E74" s="30" t="s">
        <v>17</v>
      </c>
      <c r="F74" s="29" t="s">
        <v>69</v>
      </c>
      <c r="G74" s="29" t="s">
        <v>277</v>
      </c>
      <c r="H74" s="29">
        <v>1670</v>
      </c>
      <c r="I74" s="29">
        <v>80</v>
      </c>
      <c r="J74" s="36">
        <v>609.70000000000005</v>
      </c>
      <c r="K74" s="29">
        <v>0</v>
      </c>
      <c r="L74" s="32">
        <f t="shared" si="59"/>
        <v>2359.6999999999998</v>
      </c>
      <c r="M74" s="33">
        <f>(H74+I74+J74)*14/100</f>
        <v>330.35799999999995</v>
      </c>
      <c r="N74" s="29">
        <v>0</v>
      </c>
      <c r="O74" s="29">
        <v>50</v>
      </c>
      <c r="P74" s="29">
        <v>61</v>
      </c>
      <c r="Q74" s="29">
        <v>60</v>
      </c>
      <c r="R74" s="29">
        <v>5</v>
      </c>
      <c r="S74" s="33">
        <v>140</v>
      </c>
      <c r="T74" s="29">
        <v>0</v>
      </c>
      <c r="U74" s="29">
        <v>686</v>
      </c>
      <c r="V74" s="29">
        <v>10</v>
      </c>
      <c r="W74" s="29">
        <v>10</v>
      </c>
      <c r="X74" s="33">
        <f t="shared" si="61"/>
        <v>6.6071599999999986</v>
      </c>
      <c r="Y74" s="33">
        <f t="shared" si="62"/>
        <v>99.107399999999984</v>
      </c>
      <c r="Z74" s="29">
        <v>146.4</v>
      </c>
      <c r="AA74" s="33">
        <f t="shared" si="63"/>
        <v>3964.17256</v>
      </c>
      <c r="AB74" s="33">
        <f t="shared" si="64"/>
        <v>198.20862799999998</v>
      </c>
      <c r="AC74" s="29">
        <v>400</v>
      </c>
      <c r="AD74" s="33">
        <f t="shared" si="65"/>
        <v>4562.3811880000003</v>
      </c>
    </row>
    <row r="75" spans="1:30" ht="17.100000000000001" customHeight="1" x14ac:dyDescent="0.25">
      <c r="B75" s="3"/>
      <c r="C75" s="3"/>
      <c r="D75" s="41"/>
      <c r="E75" s="3"/>
      <c r="I75" s="5"/>
      <c r="J75" s="4"/>
      <c r="L75" s="42"/>
      <c r="M75" s="42"/>
      <c r="S75" s="42"/>
      <c r="X75" s="42"/>
      <c r="Y75" s="42"/>
      <c r="AA75" s="42"/>
      <c r="AB75" s="42"/>
      <c r="AD75" s="42"/>
    </row>
    <row r="76" spans="1:30" ht="17.100000000000001" customHeight="1" x14ac:dyDescent="0.25">
      <c r="B76" s="3"/>
      <c r="C76" s="3"/>
      <c r="D76" s="41"/>
      <c r="E76" s="3"/>
      <c r="I76" s="5"/>
      <c r="J76" s="4"/>
      <c r="L76" s="42"/>
      <c r="M76" s="42"/>
      <c r="S76" s="42"/>
      <c r="X76" s="42"/>
      <c r="Y76" s="42"/>
      <c r="AA76" s="42"/>
      <c r="AB76" s="42"/>
      <c r="AD76" s="42"/>
    </row>
    <row r="77" spans="1:30" ht="17.100000000000001" customHeight="1" x14ac:dyDescent="0.25">
      <c r="B77" s="3"/>
      <c r="C77" s="3"/>
      <c r="D77" s="41"/>
      <c r="E77" s="3"/>
      <c r="I77" s="5"/>
      <c r="J77" s="4"/>
      <c r="L77" s="42"/>
      <c r="M77" s="42"/>
      <c r="S77" s="42"/>
      <c r="X77" s="42"/>
      <c r="Y77" s="42"/>
      <c r="AA77" s="42"/>
      <c r="AB77" s="42"/>
      <c r="AD77" s="42"/>
    </row>
    <row r="101" spans="1:12" ht="20.25" customHeight="1" x14ac:dyDescent="0.25">
      <c r="B101" s="43" t="s">
        <v>181</v>
      </c>
    </row>
    <row r="102" spans="1:12" x14ac:dyDescent="0.25">
      <c r="A102" s="44" t="s">
        <v>182</v>
      </c>
      <c r="B102" s="44" t="s">
        <v>0</v>
      </c>
      <c r="C102" s="44" t="s">
        <v>183</v>
      </c>
      <c r="D102" s="44" t="s">
        <v>184</v>
      </c>
      <c r="E102" s="45" t="s">
        <v>185</v>
      </c>
      <c r="F102" s="46" t="s">
        <v>46</v>
      </c>
      <c r="G102" s="46" t="s">
        <v>186</v>
      </c>
      <c r="H102" s="44" t="s">
        <v>4</v>
      </c>
      <c r="I102" s="44" t="s">
        <v>3</v>
      </c>
      <c r="J102" s="44" t="s">
        <v>187</v>
      </c>
      <c r="K102" s="44"/>
      <c r="L102" s="44" t="s">
        <v>5</v>
      </c>
    </row>
    <row r="103" spans="1:12" ht="18" customHeight="1" x14ac:dyDescent="0.25">
      <c r="A103" s="79">
        <v>1</v>
      </c>
      <c r="B103" s="79" t="s">
        <v>25</v>
      </c>
      <c r="C103" s="79">
        <v>4332</v>
      </c>
      <c r="D103" s="48">
        <v>4452</v>
      </c>
      <c r="E103" s="79" t="s">
        <v>188</v>
      </c>
      <c r="F103" s="49" t="s">
        <v>41</v>
      </c>
      <c r="G103" s="49" t="s">
        <v>189</v>
      </c>
      <c r="H103" s="50" t="s">
        <v>26</v>
      </c>
      <c r="I103" s="48" t="s">
        <v>190</v>
      </c>
      <c r="J103" s="78">
        <v>138</v>
      </c>
      <c r="K103" s="48"/>
      <c r="L103" s="78" t="s">
        <v>191</v>
      </c>
    </row>
    <row r="104" spans="1:12" ht="18" customHeight="1" x14ac:dyDescent="0.25">
      <c r="A104" s="80"/>
      <c r="B104" s="80"/>
      <c r="C104" s="80"/>
      <c r="D104" s="48"/>
      <c r="E104" s="80"/>
      <c r="F104" s="49" t="s">
        <v>41</v>
      </c>
      <c r="G104" s="49" t="s">
        <v>189</v>
      </c>
      <c r="H104" s="50" t="s">
        <v>28</v>
      </c>
      <c r="I104" s="48" t="s">
        <v>35</v>
      </c>
      <c r="J104" s="78"/>
      <c r="K104" s="48"/>
      <c r="L104" s="78"/>
    </row>
    <row r="105" spans="1:12" ht="18" customHeight="1" x14ac:dyDescent="0.25">
      <c r="A105" s="47">
        <v>2</v>
      </c>
      <c r="B105" s="79" t="s">
        <v>11</v>
      </c>
      <c r="C105" s="79">
        <v>3348</v>
      </c>
      <c r="D105" s="48">
        <v>3468</v>
      </c>
      <c r="E105" s="48">
        <v>2690</v>
      </c>
      <c r="F105" s="49" t="s">
        <v>41</v>
      </c>
      <c r="G105" s="49" t="s">
        <v>189</v>
      </c>
      <c r="H105" s="50" t="s">
        <v>10</v>
      </c>
      <c r="I105" s="48" t="s">
        <v>32</v>
      </c>
      <c r="J105" s="78">
        <v>138</v>
      </c>
      <c r="K105" s="48"/>
      <c r="L105" s="78" t="s">
        <v>191</v>
      </c>
    </row>
    <row r="106" spans="1:12" ht="18" customHeight="1" x14ac:dyDescent="0.25">
      <c r="A106" s="51"/>
      <c r="B106" s="80"/>
      <c r="C106" s="80"/>
      <c r="D106" s="48"/>
      <c r="E106" s="48">
        <v>2590</v>
      </c>
      <c r="F106" s="49" t="s">
        <v>41</v>
      </c>
      <c r="G106" s="49" t="s">
        <v>189</v>
      </c>
      <c r="H106" s="50" t="s">
        <v>16</v>
      </c>
      <c r="I106" s="48" t="s">
        <v>36</v>
      </c>
      <c r="J106" s="78"/>
      <c r="K106" s="48"/>
      <c r="L106" s="78"/>
    </row>
    <row r="107" spans="1:12" ht="18" customHeight="1" x14ac:dyDescent="0.25">
      <c r="A107" s="79">
        <v>3</v>
      </c>
      <c r="B107" s="79" t="s">
        <v>6</v>
      </c>
      <c r="C107" s="79">
        <v>2760</v>
      </c>
      <c r="D107" s="48">
        <v>2880</v>
      </c>
      <c r="E107" s="48">
        <v>2200</v>
      </c>
      <c r="F107" s="49" t="s">
        <v>41</v>
      </c>
      <c r="G107" s="49" t="s">
        <v>189</v>
      </c>
      <c r="H107" s="50" t="s">
        <v>10</v>
      </c>
      <c r="I107" s="48" t="s">
        <v>32</v>
      </c>
      <c r="J107" s="78">
        <v>138</v>
      </c>
      <c r="K107" s="48"/>
      <c r="L107" s="78" t="s">
        <v>191</v>
      </c>
    </row>
    <row r="108" spans="1:12" ht="18" customHeight="1" x14ac:dyDescent="0.25">
      <c r="A108" s="81"/>
      <c r="B108" s="81"/>
      <c r="C108" s="81"/>
      <c r="D108" s="48"/>
      <c r="E108" s="48">
        <v>2100</v>
      </c>
      <c r="F108" s="49" t="s">
        <v>41</v>
      </c>
      <c r="G108" s="49" t="s">
        <v>189</v>
      </c>
      <c r="H108" s="50" t="s">
        <v>8</v>
      </c>
      <c r="I108" s="48" t="s">
        <v>31</v>
      </c>
      <c r="J108" s="78"/>
      <c r="K108" s="48"/>
      <c r="L108" s="78"/>
    </row>
    <row r="109" spans="1:12" ht="18" customHeight="1" x14ac:dyDescent="0.25">
      <c r="A109" s="80"/>
      <c r="B109" s="80"/>
      <c r="C109" s="80"/>
      <c r="D109" s="48"/>
      <c r="E109" s="48">
        <v>2200</v>
      </c>
      <c r="F109" s="49" t="s">
        <v>41</v>
      </c>
      <c r="G109" s="49" t="s">
        <v>189</v>
      </c>
      <c r="H109" s="50" t="s">
        <v>15</v>
      </c>
      <c r="I109" s="48" t="s">
        <v>190</v>
      </c>
      <c r="J109" s="78"/>
      <c r="K109" s="48"/>
      <c r="L109" s="78"/>
    </row>
    <row r="110" spans="1:12" ht="18" customHeight="1" x14ac:dyDescent="0.25">
      <c r="A110" s="78">
        <v>4</v>
      </c>
      <c r="B110" s="79" t="s">
        <v>20</v>
      </c>
      <c r="C110" s="79">
        <v>1992</v>
      </c>
      <c r="D110" s="48">
        <v>2112</v>
      </c>
      <c r="E110" s="48">
        <v>1460</v>
      </c>
      <c r="F110" s="49" t="s">
        <v>41</v>
      </c>
      <c r="G110" s="49" t="s">
        <v>189</v>
      </c>
      <c r="H110" s="50" t="s">
        <v>22</v>
      </c>
      <c r="I110" s="48" t="s">
        <v>35</v>
      </c>
      <c r="J110" s="78">
        <v>138</v>
      </c>
      <c r="K110" s="48"/>
      <c r="L110" s="78" t="s">
        <v>191</v>
      </c>
    </row>
    <row r="111" spans="1:12" ht="18" customHeight="1" x14ac:dyDescent="0.25">
      <c r="A111" s="78"/>
      <c r="B111" s="81"/>
      <c r="C111" s="81"/>
      <c r="D111" s="48"/>
      <c r="E111" s="52" t="s">
        <v>188</v>
      </c>
      <c r="F111" s="49" t="s">
        <v>41</v>
      </c>
      <c r="G111" s="49" t="s">
        <v>189</v>
      </c>
      <c r="H111" s="50" t="s">
        <v>28</v>
      </c>
      <c r="I111" s="48" t="s">
        <v>35</v>
      </c>
      <c r="J111" s="78"/>
      <c r="K111" s="48"/>
      <c r="L111" s="78"/>
    </row>
    <row r="112" spans="1:12" ht="18" customHeight="1" x14ac:dyDescent="0.25">
      <c r="A112" s="78"/>
      <c r="B112" s="81"/>
      <c r="C112" s="81"/>
      <c r="D112" s="48"/>
      <c r="E112" s="48">
        <v>1210</v>
      </c>
      <c r="F112" s="49" t="s">
        <v>41</v>
      </c>
      <c r="G112" s="49" t="s">
        <v>189</v>
      </c>
      <c r="H112" s="50" t="s">
        <v>27</v>
      </c>
      <c r="I112" s="48" t="s">
        <v>192</v>
      </c>
      <c r="J112" s="78"/>
      <c r="K112" s="48"/>
      <c r="L112" s="78"/>
    </row>
    <row r="113" spans="1:30" ht="18" customHeight="1" x14ac:dyDescent="0.25">
      <c r="A113" s="78"/>
      <c r="B113" s="80"/>
      <c r="C113" s="80"/>
      <c r="D113" s="48"/>
      <c r="E113" s="48">
        <v>1460</v>
      </c>
      <c r="F113" s="49" t="s">
        <v>41</v>
      </c>
      <c r="G113" s="49" t="s">
        <v>189</v>
      </c>
      <c r="H113" s="50" t="s">
        <v>15</v>
      </c>
      <c r="I113" s="48" t="s">
        <v>190</v>
      </c>
      <c r="J113" s="78"/>
      <c r="K113" s="48"/>
      <c r="L113" s="78"/>
    </row>
    <row r="114" spans="1:30" ht="18" customHeight="1" x14ac:dyDescent="0.25">
      <c r="A114" s="48">
        <v>5</v>
      </c>
      <c r="B114" s="48" t="s">
        <v>30</v>
      </c>
      <c r="C114" s="48">
        <v>1776</v>
      </c>
      <c r="D114" s="48">
        <v>1896</v>
      </c>
      <c r="E114" s="52" t="s">
        <v>188</v>
      </c>
      <c r="F114" s="49" t="s">
        <v>41</v>
      </c>
      <c r="G114" s="49" t="s">
        <v>189</v>
      </c>
      <c r="H114" s="50" t="s">
        <v>28</v>
      </c>
      <c r="I114" s="48" t="s">
        <v>35</v>
      </c>
      <c r="J114" s="48">
        <v>138</v>
      </c>
      <c r="K114" s="48"/>
      <c r="L114" s="48" t="s">
        <v>191</v>
      </c>
    </row>
    <row r="115" spans="1:30" ht="18" customHeight="1" x14ac:dyDescent="0.25">
      <c r="A115" s="78">
        <v>6</v>
      </c>
      <c r="B115" s="79" t="s">
        <v>17</v>
      </c>
      <c r="C115" s="79">
        <v>1740</v>
      </c>
      <c r="D115" s="48"/>
      <c r="E115" s="48">
        <v>1150</v>
      </c>
      <c r="F115" s="49" t="s">
        <v>41</v>
      </c>
      <c r="G115" s="49" t="s">
        <v>189</v>
      </c>
      <c r="H115" s="50" t="s">
        <v>19</v>
      </c>
      <c r="I115" s="48" t="s">
        <v>192</v>
      </c>
      <c r="J115" s="78">
        <v>138</v>
      </c>
      <c r="K115" s="48"/>
      <c r="L115" s="78" t="s">
        <v>191</v>
      </c>
    </row>
    <row r="116" spans="1:30" ht="18" customHeight="1" x14ac:dyDescent="0.25">
      <c r="A116" s="78"/>
      <c r="B116" s="80"/>
      <c r="C116" s="80"/>
      <c r="D116" s="48">
        <v>1860</v>
      </c>
      <c r="E116" s="48">
        <v>1150</v>
      </c>
      <c r="F116" s="49" t="s">
        <v>41</v>
      </c>
      <c r="G116" s="49" t="s">
        <v>189</v>
      </c>
      <c r="H116" s="50" t="s">
        <v>24</v>
      </c>
      <c r="I116" s="48" t="s">
        <v>33</v>
      </c>
      <c r="J116" s="78"/>
      <c r="K116" s="48"/>
      <c r="L116" s="78"/>
    </row>
    <row r="117" spans="1:30" ht="18" customHeight="1" x14ac:dyDescent="0.25">
      <c r="A117" s="78"/>
      <c r="B117" s="79" t="s">
        <v>17</v>
      </c>
      <c r="C117" s="79">
        <v>1740</v>
      </c>
      <c r="D117" s="48"/>
      <c r="E117" s="48">
        <v>1150</v>
      </c>
      <c r="F117" s="49" t="s">
        <v>41</v>
      </c>
      <c r="G117" s="49" t="s">
        <v>189</v>
      </c>
      <c r="H117" s="50" t="s">
        <v>24</v>
      </c>
      <c r="I117" s="48" t="s">
        <v>33</v>
      </c>
      <c r="J117" s="78">
        <v>138</v>
      </c>
      <c r="K117" s="48"/>
      <c r="L117" s="78" t="s">
        <v>191</v>
      </c>
    </row>
    <row r="118" spans="1:30" ht="18" customHeight="1" x14ac:dyDescent="0.25">
      <c r="A118" s="78"/>
      <c r="B118" s="81"/>
      <c r="C118" s="81"/>
      <c r="D118" s="48"/>
      <c r="E118" s="52" t="s">
        <v>188</v>
      </c>
      <c r="F118" s="49" t="s">
        <v>41</v>
      </c>
      <c r="G118" s="49" t="s">
        <v>189</v>
      </c>
      <c r="H118" s="50" t="s">
        <v>28</v>
      </c>
      <c r="I118" s="48" t="s">
        <v>35</v>
      </c>
      <c r="J118" s="78"/>
      <c r="K118" s="48"/>
      <c r="L118" s="78"/>
    </row>
    <row r="119" spans="1:30" ht="18" customHeight="1" x14ac:dyDescent="0.25">
      <c r="A119" s="78"/>
      <c r="B119" s="80"/>
      <c r="C119" s="80"/>
      <c r="D119" s="48"/>
      <c r="E119" s="48">
        <v>1150</v>
      </c>
      <c r="F119" s="49" t="s">
        <v>41</v>
      </c>
      <c r="G119" s="49" t="s">
        <v>189</v>
      </c>
      <c r="H119" s="50" t="s">
        <v>19</v>
      </c>
      <c r="I119" s="48" t="s">
        <v>192</v>
      </c>
      <c r="J119" s="78"/>
      <c r="K119" s="48"/>
      <c r="L119" s="78"/>
    </row>
    <row r="120" spans="1:30" s="4" customFormat="1" x14ac:dyDescent="0.25">
      <c r="E120" s="5"/>
      <c r="F120" s="5"/>
      <c r="G120" s="5"/>
      <c r="H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s="4" customFormat="1" x14ac:dyDescent="0.25">
      <c r="B121" s="43" t="s">
        <v>193</v>
      </c>
      <c r="E121" s="5"/>
      <c r="F121" s="5"/>
      <c r="G121" s="5"/>
      <c r="H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s="4" customFormat="1" x14ac:dyDescent="0.25">
      <c r="A122" s="44" t="s">
        <v>182</v>
      </c>
      <c r="B122" s="44" t="s">
        <v>0</v>
      </c>
      <c r="C122" s="44" t="s">
        <v>1</v>
      </c>
      <c r="D122" s="44" t="s">
        <v>46</v>
      </c>
      <c r="E122" s="44" t="s">
        <v>4</v>
      </c>
      <c r="F122" s="44" t="s">
        <v>3</v>
      </c>
      <c r="G122" s="44" t="s">
        <v>187</v>
      </c>
      <c r="H122" s="44" t="s">
        <v>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s="4" customFormat="1" x14ac:dyDescent="0.25">
      <c r="A123" s="44"/>
      <c r="B123" s="44" t="s">
        <v>194</v>
      </c>
      <c r="C123" s="44">
        <v>436</v>
      </c>
      <c r="D123" s="44" t="s">
        <v>195</v>
      </c>
      <c r="E123" s="46" t="s">
        <v>196</v>
      </c>
      <c r="F123" s="46" t="s">
        <v>197</v>
      </c>
      <c r="G123" s="48">
        <v>132</v>
      </c>
      <c r="H123" s="48" t="s">
        <v>198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s="4" customFormat="1" x14ac:dyDescent="0.25">
      <c r="A124" s="48">
        <v>1</v>
      </c>
      <c r="B124" s="48" t="s">
        <v>194</v>
      </c>
      <c r="C124" s="48">
        <v>589</v>
      </c>
      <c r="D124" s="48" t="s">
        <v>199</v>
      </c>
      <c r="E124" s="49" t="s">
        <v>196</v>
      </c>
      <c r="F124" s="49" t="s">
        <v>197</v>
      </c>
      <c r="G124" s="48">
        <v>132</v>
      </c>
      <c r="H124" s="48" t="s">
        <v>195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s="4" customFormat="1" x14ac:dyDescent="0.25">
      <c r="A125" s="48">
        <v>2</v>
      </c>
      <c r="B125" s="48" t="s">
        <v>194</v>
      </c>
      <c r="C125" s="48">
        <v>603</v>
      </c>
      <c r="D125" s="48" t="s">
        <v>200</v>
      </c>
      <c r="E125" s="49" t="s">
        <v>196</v>
      </c>
      <c r="F125" s="49" t="s">
        <v>197</v>
      </c>
      <c r="G125" s="48">
        <v>132</v>
      </c>
      <c r="H125" s="48" t="s">
        <v>201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s="4" customFormat="1" x14ac:dyDescent="0.25">
      <c r="A126" s="48">
        <v>3</v>
      </c>
      <c r="B126" s="48" t="s">
        <v>194</v>
      </c>
      <c r="C126" s="48">
        <v>675</v>
      </c>
      <c r="D126" s="48" t="s">
        <v>202</v>
      </c>
      <c r="E126" s="49" t="s">
        <v>196</v>
      </c>
      <c r="F126" s="49" t="s">
        <v>197</v>
      </c>
      <c r="G126" s="48">
        <v>134</v>
      </c>
      <c r="H126" s="48" t="s">
        <v>203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s="4" customFormat="1" x14ac:dyDescent="0.25">
      <c r="A127" s="48">
        <v>4</v>
      </c>
      <c r="B127" s="48" t="s">
        <v>194</v>
      </c>
      <c r="C127" s="48">
        <v>686</v>
      </c>
      <c r="D127" s="48" t="s">
        <v>204</v>
      </c>
      <c r="E127" s="49" t="s">
        <v>196</v>
      </c>
      <c r="F127" s="49" t="s">
        <v>197</v>
      </c>
      <c r="G127" s="48">
        <v>134</v>
      </c>
      <c r="H127" s="48" t="s">
        <v>205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s="4" customFormat="1" x14ac:dyDescent="0.25">
      <c r="E128" s="5"/>
      <c r="F128" s="5"/>
      <c r="G128" s="5"/>
      <c r="H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s="4" customFormat="1" x14ac:dyDescent="0.25">
      <c r="E129" s="5"/>
      <c r="F129" s="5"/>
      <c r="G129" s="5"/>
      <c r="H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s="4" customFormat="1" x14ac:dyDescent="0.25">
      <c r="E130" s="5"/>
      <c r="F130" s="5"/>
      <c r="G130" s="5"/>
      <c r="H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s="4" customFormat="1" x14ac:dyDescent="0.25">
      <c r="B131" s="43" t="s">
        <v>2</v>
      </c>
      <c r="C131" s="53"/>
      <c r="E131" s="5"/>
      <c r="F131" s="5"/>
      <c r="G131" s="5"/>
      <c r="H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s="4" customFormat="1" x14ac:dyDescent="0.25">
      <c r="A132" s="44" t="s">
        <v>182</v>
      </c>
      <c r="B132" s="44" t="s">
        <v>0</v>
      </c>
      <c r="C132" s="44" t="s">
        <v>1</v>
      </c>
      <c r="D132" s="44" t="s">
        <v>46</v>
      </c>
      <c r="E132" s="44" t="s">
        <v>4</v>
      </c>
      <c r="F132" s="44" t="s">
        <v>3</v>
      </c>
      <c r="G132" s="44" t="s">
        <v>187</v>
      </c>
      <c r="H132" s="44" t="s">
        <v>5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s="4" customFormat="1" x14ac:dyDescent="0.25">
      <c r="A133" s="48">
        <v>1</v>
      </c>
      <c r="B133" s="48" t="s">
        <v>194</v>
      </c>
      <c r="C133" s="48">
        <v>135</v>
      </c>
      <c r="D133" s="48" t="s">
        <v>206</v>
      </c>
      <c r="E133" s="49" t="s">
        <v>196</v>
      </c>
      <c r="F133" s="49" t="s">
        <v>197</v>
      </c>
      <c r="G133" s="48">
        <v>133</v>
      </c>
      <c r="H133" s="48" t="s">
        <v>207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s="4" customFormat="1" x14ac:dyDescent="0.25">
      <c r="A134" s="48">
        <v>2</v>
      </c>
      <c r="B134" s="48" t="s">
        <v>194</v>
      </c>
      <c r="C134" s="48">
        <v>148</v>
      </c>
      <c r="D134" s="48" t="s">
        <v>202</v>
      </c>
      <c r="E134" s="49" t="s">
        <v>196</v>
      </c>
      <c r="F134" s="49" t="s">
        <v>197</v>
      </c>
      <c r="G134" s="48">
        <v>134</v>
      </c>
      <c r="H134" s="48" t="s">
        <v>203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s="4" customFormat="1" x14ac:dyDescent="0.25">
      <c r="A135" s="48">
        <v>3</v>
      </c>
      <c r="B135" s="48" t="s">
        <v>194</v>
      </c>
      <c r="C135" s="48">
        <v>137</v>
      </c>
      <c r="D135" s="48" t="s">
        <v>208</v>
      </c>
      <c r="E135" s="49" t="s">
        <v>196</v>
      </c>
      <c r="F135" s="49" t="s">
        <v>197</v>
      </c>
      <c r="G135" s="48">
        <v>134</v>
      </c>
      <c r="H135" s="48" t="s">
        <v>205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x14ac:dyDescent="0.25">
      <c r="A136" s="48">
        <v>4</v>
      </c>
      <c r="B136" s="48" t="s">
        <v>194</v>
      </c>
      <c r="C136" s="48">
        <v>129</v>
      </c>
      <c r="D136" s="48" t="s">
        <v>209</v>
      </c>
      <c r="E136" s="49" t="s">
        <v>196</v>
      </c>
      <c r="F136" s="49" t="s">
        <v>197</v>
      </c>
      <c r="G136" s="48">
        <v>134</v>
      </c>
      <c r="H136" s="48" t="s">
        <v>210</v>
      </c>
    </row>
    <row r="137" spans="1:30" x14ac:dyDescent="0.25">
      <c r="A137" s="48">
        <v>5</v>
      </c>
      <c r="B137" s="48" t="s">
        <v>194</v>
      </c>
      <c r="C137" s="48">
        <v>130.30000000000001</v>
      </c>
      <c r="D137" s="48" t="s">
        <v>211</v>
      </c>
      <c r="E137" s="49" t="s">
        <v>196</v>
      </c>
      <c r="F137" s="49" t="s">
        <v>197</v>
      </c>
      <c r="G137" s="48">
        <v>134</v>
      </c>
      <c r="H137" s="48" t="s">
        <v>89</v>
      </c>
    </row>
    <row r="138" spans="1:30" x14ac:dyDescent="0.25">
      <c r="A138" s="48">
        <v>6</v>
      </c>
      <c r="B138" s="48" t="s">
        <v>194</v>
      </c>
      <c r="C138" s="48">
        <v>134</v>
      </c>
      <c r="D138" s="48" t="s">
        <v>212</v>
      </c>
      <c r="E138" s="49" t="s">
        <v>196</v>
      </c>
      <c r="F138" s="49" t="s">
        <v>197</v>
      </c>
      <c r="G138" s="48">
        <v>134</v>
      </c>
      <c r="H138" s="48" t="s">
        <v>213</v>
      </c>
    </row>
    <row r="139" spans="1:30" x14ac:dyDescent="0.25">
      <c r="A139" s="48">
        <v>7</v>
      </c>
      <c r="B139" s="48" t="s">
        <v>194</v>
      </c>
      <c r="C139" s="48">
        <v>148</v>
      </c>
      <c r="D139" s="48" t="s">
        <v>214</v>
      </c>
      <c r="E139" s="49" t="s">
        <v>196</v>
      </c>
      <c r="F139" s="49" t="s">
        <v>197</v>
      </c>
      <c r="G139" s="48">
        <v>134</v>
      </c>
      <c r="H139" s="48" t="s">
        <v>215</v>
      </c>
    </row>
    <row r="140" spans="1:30" x14ac:dyDescent="0.25">
      <c r="A140" s="48">
        <v>8</v>
      </c>
      <c r="B140" s="48" t="s">
        <v>194</v>
      </c>
      <c r="C140" s="48">
        <v>148.4</v>
      </c>
      <c r="D140" s="48" t="s">
        <v>216</v>
      </c>
      <c r="E140" s="49" t="s">
        <v>196</v>
      </c>
      <c r="F140" s="49" t="s">
        <v>197</v>
      </c>
      <c r="G140" s="48">
        <v>134</v>
      </c>
      <c r="H140" s="48" t="s">
        <v>34</v>
      </c>
    </row>
    <row r="141" spans="1:30" x14ac:dyDescent="0.25">
      <c r="A141" s="48">
        <v>8</v>
      </c>
      <c r="B141" s="48" t="s">
        <v>194</v>
      </c>
      <c r="C141" s="48">
        <v>146.4</v>
      </c>
      <c r="D141" s="48" t="s">
        <v>217</v>
      </c>
      <c r="E141" s="49" t="s">
        <v>196</v>
      </c>
      <c r="F141" s="49" t="s">
        <v>197</v>
      </c>
      <c r="G141" s="48">
        <v>134</v>
      </c>
      <c r="H141" s="48" t="s">
        <v>38</v>
      </c>
    </row>
    <row r="142" spans="1:30" x14ac:dyDescent="0.25">
      <c r="B142" s="4"/>
    </row>
    <row r="143" spans="1:30" x14ac:dyDescent="0.25">
      <c r="B143" s="54" t="s">
        <v>218</v>
      </c>
    </row>
    <row r="144" spans="1:30" x14ac:dyDescent="0.25">
      <c r="A144" s="44" t="s">
        <v>182</v>
      </c>
      <c r="B144" s="44" t="s">
        <v>0</v>
      </c>
      <c r="C144" s="44" t="s">
        <v>1</v>
      </c>
      <c r="D144" s="44" t="s">
        <v>46</v>
      </c>
      <c r="E144" s="44" t="s">
        <v>4</v>
      </c>
      <c r="F144" s="44" t="s">
        <v>3</v>
      </c>
      <c r="G144" s="44" t="s">
        <v>187</v>
      </c>
      <c r="H144" s="44" t="s">
        <v>5</v>
      </c>
    </row>
    <row r="145" spans="1:8" ht="32.25" customHeight="1" x14ac:dyDescent="0.25">
      <c r="A145" s="44"/>
      <c r="B145" s="44" t="s">
        <v>219</v>
      </c>
      <c r="C145" s="44">
        <v>100</v>
      </c>
      <c r="D145" s="44" t="s">
        <v>195</v>
      </c>
      <c r="E145" s="55" t="s">
        <v>220</v>
      </c>
      <c r="F145" s="55" t="s">
        <v>221</v>
      </c>
      <c r="G145" s="48">
        <v>128</v>
      </c>
      <c r="H145" s="48" t="s">
        <v>222</v>
      </c>
    </row>
    <row r="146" spans="1:8" x14ac:dyDescent="0.25">
      <c r="A146" s="48">
        <v>1</v>
      </c>
      <c r="B146" s="48" t="s">
        <v>25</v>
      </c>
      <c r="C146" s="48">
        <v>100</v>
      </c>
      <c r="D146" s="48" t="s">
        <v>223</v>
      </c>
      <c r="E146" s="50" t="s">
        <v>28</v>
      </c>
      <c r="F146" s="50" t="s">
        <v>35</v>
      </c>
      <c r="G146" s="48">
        <v>133</v>
      </c>
      <c r="H146" s="48" t="s">
        <v>207</v>
      </c>
    </row>
    <row r="147" spans="1:8" x14ac:dyDescent="0.25">
      <c r="A147" s="48">
        <v>2</v>
      </c>
      <c r="B147" s="48" t="s">
        <v>6</v>
      </c>
      <c r="C147" s="48">
        <v>100</v>
      </c>
      <c r="D147" s="48" t="s">
        <v>224</v>
      </c>
      <c r="E147" s="50" t="s">
        <v>15</v>
      </c>
      <c r="F147" s="50" t="s">
        <v>190</v>
      </c>
      <c r="G147" s="48">
        <v>128</v>
      </c>
      <c r="H147" s="48" t="s">
        <v>222</v>
      </c>
    </row>
    <row r="148" spans="1:8" x14ac:dyDescent="0.25">
      <c r="A148" s="48">
        <v>3</v>
      </c>
      <c r="B148" s="48" t="s">
        <v>20</v>
      </c>
      <c r="C148" s="48">
        <v>100</v>
      </c>
      <c r="D148" s="48" t="s">
        <v>225</v>
      </c>
      <c r="E148" s="50" t="s">
        <v>15</v>
      </c>
      <c r="F148" s="50" t="s">
        <v>190</v>
      </c>
      <c r="G148" s="48">
        <v>128</v>
      </c>
      <c r="H148" s="48" t="s">
        <v>222</v>
      </c>
    </row>
    <row r="149" spans="1:8" x14ac:dyDescent="0.25">
      <c r="A149" s="48">
        <v>4</v>
      </c>
      <c r="B149" s="48" t="s">
        <v>20</v>
      </c>
      <c r="C149" s="48">
        <v>100</v>
      </c>
      <c r="D149" s="48" t="s">
        <v>226</v>
      </c>
      <c r="E149" s="50" t="s">
        <v>28</v>
      </c>
      <c r="F149" s="50" t="s">
        <v>35</v>
      </c>
      <c r="G149" s="48">
        <v>133</v>
      </c>
      <c r="H149" s="48" t="s">
        <v>207</v>
      </c>
    </row>
    <row r="150" spans="1:8" x14ac:dyDescent="0.25">
      <c r="A150" s="48">
        <v>5</v>
      </c>
      <c r="B150" s="48" t="s">
        <v>30</v>
      </c>
      <c r="C150" s="48">
        <v>100</v>
      </c>
      <c r="D150" s="48" t="s">
        <v>29</v>
      </c>
      <c r="E150" s="50" t="s">
        <v>28</v>
      </c>
      <c r="F150" s="50" t="s">
        <v>35</v>
      </c>
      <c r="G150" s="48">
        <v>133</v>
      </c>
      <c r="H150" s="48" t="s">
        <v>207</v>
      </c>
    </row>
    <row r="151" spans="1:8" x14ac:dyDescent="0.25">
      <c r="A151" s="48">
        <v>6</v>
      </c>
      <c r="B151" s="48" t="s">
        <v>30</v>
      </c>
      <c r="C151" s="48">
        <v>275</v>
      </c>
      <c r="D151" s="48" t="s">
        <v>227</v>
      </c>
      <c r="E151" s="50" t="s">
        <v>28</v>
      </c>
      <c r="F151" s="50" t="s">
        <v>35</v>
      </c>
      <c r="G151" s="48">
        <v>134</v>
      </c>
      <c r="H151" s="48" t="s">
        <v>29</v>
      </c>
    </row>
    <row r="152" spans="1:8" x14ac:dyDescent="0.25">
      <c r="A152" s="48">
        <v>7</v>
      </c>
      <c r="B152" s="48" t="s">
        <v>17</v>
      </c>
      <c r="C152" s="48">
        <v>170</v>
      </c>
      <c r="D152" s="48" t="s">
        <v>228</v>
      </c>
      <c r="E152" s="50" t="s">
        <v>24</v>
      </c>
      <c r="F152" s="50" t="s">
        <v>33</v>
      </c>
      <c r="G152" s="48">
        <v>129</v>
      </c>
      <c r="H152" s="48" t="s">
        <v>229</v>
      </c>
    </row>
    <row r="153" spans="1:8" x14ac:dyDescent="0.25">
      <c r="A153" s="48">
        <v>8</v>
      </c>
      <c r="B153" s="48" t="s">
        <v>17</v>
      </c>
      <c r="C153" s="48">
        <v>100</v>
      </c>
      <c r="D153" s="48" t="s">
        <v>230</v>
      </c>
      <c r="E153" s="50" t="s">
        <v>28</v>
      </c>
      <c r="F153" s="50" t="s">
        <v>35</v>
      </c>
      <c r="G153" s="48">
        <v>133</v>
      </c>
      <c r="H153" s="48" t="s">
        <v>207</v>
      </c>
    </row>
    <row r="154" spans="1:8" x14ac:dyDescent="0.25">
      <c r="B154" s="4"/>
    </row>
    <row r="155" spans="1:8" x14ac:dyDescent="0.25">
      <c r="B155" s="56" t="s">
        <v>231</v>
      </c>
      <c r="C155" s="43"/>
    </row>
    <row r="156" spans="1:8" x14ac:dyDescent="0.25">
      <c r="A156" s="44" t="s">
        <v>182</v>
      </c>
      <c r="B156" s="44" t="s">
        <v>0</v>
      </c>
      <c r="C156" s="44" t="s">
        <v>1</v>
      </c>
      <c r="D156" s="44" t="s">
        <v>46</v>
      </c>
      <c r="E156" s="44" t="s">
        <v>4</v>
      </c>
      <c r="F156" s="44" t="s">
        <v>3</v>
      </c>
      <c r="G156" s="44" t="s">
        <v>187</v>
      </c>
      <c r="H156" s="44" t="s">
        <v>5</v>
      </c>
    </row>
    <row r="157" spans="1:8" x14ac:dyDescent="0.25">
      <c r="A157" s="48">
        <v>1</v>
      </c>
      <c r="B157" s="48" t="s">
        <v>25</v>
      </c>
      <c r="C157" s="48">
        <v>17</v>
      </c>
      <c r="D157" s="48" t="s">
        <v>232</v>
      </c>
      <c r="E157" s="50" t="s">
        <v>28</v>
      </c>
      <c r="F157" s="50" t="s">
        <v>35</v>
      </c>
      <c r="G157" s="48">
        <v>133</v>
      </c>
      <c r="H157" s="48" t="s">
        <v>233</v>
      </c>
    </row>
    <row r="158" spans="1:8" x14ac:dyDescent="0.25">
      <c r="A158" s="48">
        <v>2</v>
      </c>
      <c r="B158" s="48" t="s">
        <v>20</v>
      </c>
      <c r="C158" s="48">
        <v>17</v>
      </c>
      <c r="D158" s="48" t="s">
        <v>226</v>
      </c>
      <c r="E158" s="50" t="s">
        <v>28</v>
      </c>
      <c r="F158" s="50" t="s">
        <v>35</v>
      </c>
      <c r="G158" s="48">
        <v>133</v>
      </c>
      <c r="H158" s="48" t="s">
        <v>233</v>
      </c>
    </row>
    <row r="159" spans="1:8" x14ac:dyDescent="0.25">
      <c r="A159" s="48">
        <v>3</v>
      </c>
      <c r="B159" s="48" t="s">
        <v>20</v>
      </c>
      <c r="C159" s="48">
        <v>17</v>
      </c>
      <c r="D159" s="48" t="s">
        <v>234</v>
      </c>
      <c r="E159" s="50" t="s">
        <v>27</v>
      </c>
      <c r="F159" s="50" t="s">
        <v>192</v>
      </c>
      <c r="G159" s="48">
        <v>134</v>
      </c>
      <c r="H159" s="48" t="s">
        <v>235</v>
      </c>
    </row>
    <row r="160" spans="1:8" x14ac:dyDescent="0.25">
      <c r="A160" s="48">
        <v>4</v>
      </c>
      <c r="B160" s="48" t="s">
        <v>30</v>
      </c>
      <c r="C160" s="48">
        <v>17</v>
      </c>
      <c r="D160" s="48" t="s">
        <v>236</v>
      </c>
      <c r="E160" s="50" t="s">
        <v>28</v>
      </c>
      <c r="F160" s="50" t="s">
        <v>35</v>
      </c>
      <c r="G160" s="48">
        <v>133</v>
      </c>
      <c r="H160" s="48" t="s">
        <v>233</v>
      </c>
    </row>
    <row r="161" spans="1:30" x14ac:dyDescent="0.25">
      <c r="A161" s="48">
        <v>5</v>
      </c>
      <c r="B161" s="48" t="s">
        <v>17</v>
      </c>
      <c r="C161" s="48">
        <v>17</v>
      </c>
      <c r="D161" s="48" t="s">
        <v>230</v>
      </c>
      <c r="E161" s="50" t="s">
        <v>28</v>
      </c>
      <c r="F161" s="50" t="s">
        <v>35</v>
      </c>
      <c r="G161" s="48">
        <v>133</v>
      </c>
      <c r="H161" s="48" t="s">
        <v>233</v>
      </c>
    </row>
    <row r="163" spans="1:30" s="58" customFormat="1" x14ac:dyDescent="0.25">
      <c r="A163" s="57"/>
      <c r="C163" s="57"/>
      <c r="D163" s="57"/>
      <c r="I163" s="4"/>
      <c r="J163" s="5"/>
      <c r="K163" s="5"/>
      <c r="L163" s="5"/>
      <c r="M163" s="5"/>
      <c r="Q163" s="5"/>
      <c r="AD163" s="5"/>
    </row>
    <row r="165" spans="1:30" ht="20.25" customHeight="1" x14ac:dyDescent="0.25">
      <c r="B165" s="43" t="s">
        <v>237</v>
      </c>
    </row>
    <row r="166" spans="1:30" x14ac:dyDescent="0.25">
      <c r="A166" s="44" t="s">
        <v>182</v>
      </c>
      <c r="B166" s="44" t="s">
        <v>0</v>
      </c>
      <c r="C166" s="44" t="s">
        <v>238</v>
      </c>
      <c r="D166" s="44" t="s">
        <v>183</v>
      </c>
      <c r="E166" s="45" t="s">
        <v>185</v>
      </c>
      <c r="F166" s="46" t="s">
        <v>46</v>
      </c>
      <c r="G166" s="46" t="s">
        <v>186</v>
      </c>
      <c r="H166" s="44" t="s">
        <v>4</v>
      </c>
      <c r="I166" s="44" t="s">
        <v>3</v>
      </c>
      <c r="J166" s="44" t="s">
        <v>187</v>
      </c>
      <c r="K166" s="44"/>
      <c r="L166" s="44" t="s">
        <v>5</v>
      </c>
    </row>
    <row r="167" spans="1:30" ht="18" customHeight="1" x14ac:dyDescent="0.25">
      <c r="A167" s="79">
        <v>1</v>
      </c>
      <c r="B167" s="79" t="s">
        <v>25</v>
      </c>
      <c r="C167" s="79">
        <v>4212</v>
      </c>
      <c r="D167" s="79">
        <v>4332</v>
      </c>
      <c r="E167" s="79" t="s">
        <v>188</v>
      </c>
      <c r="F167" s="49" t="s">
        <v>239</v>
      </c>
      <c r="G167" s="49" t="s">
        <v>41</v>
      </c>
      <c r="H167" s="50" t="s">
        <v>26</v>
      </c>
      <c r="I167" s="48" t="s">
        <v>190</v>
      </c>
      <c r="J167" s="78">
        <v>133</v>
      </c>
      <c r="K167" s="48"/>
      <c r="L167" s="78" t="s">
        <v>207</v>
      </c>
    </row>
    <row r="168" spans="1:30" ht="18" customHeight="1" x14ac:dyDescent="0.25">
      <c r="A168" s="80"/>
      <c r="B168" s="80"/>
      <c r="C168" s="80"/>
      <c r="D168" s="80"/>
      <c r="E168" s="80"/>
      <c r="F168" s="49" t="s">
        <v>89</v>
      </c>
      <c r="G168" s="49" t="s">
        <v>41</v>
      </c>
      <c r="H168" s="50" t="s">
        <v>28</v>
      </c>
      <c r="I168" s="48" t="s">
        <v>35</v>
      </c>
      <c r="J168" s="78"/>
      <c r="K168" s="48"/>
      <c r="L168" s="78"/>
    </row>
    <row r="169" spans="1:30" ht="18" customHeight="1" x14ac:dyDescent="0.25">
      <c r="A169" s="47">
        <v>2</v>
      </c>
      <c r="B169" s="79" t="s">
        <v>11</v>
      </c>
      <c r="C169" s="79">
        <v>3228</v>
      </c>
      <c r="D169" s="79">
        <v>3348</v>
      </c>
      <c r="E169" s="48">
        <v>2690</v>
      </c>
      <c r="F169" s="49" t="s">
        <v>240</v>
      </c>
      <c r="G169" s="49" t="s">
        <v>41</v>
      </c>
      <c r="H169" s="50" t="s">
        <v>10</v>
      </c>
      <c r="I169" s="48" t="s">
        <v>32</v>
      </c>
      <c r="J169" s="78">
        <v>133</v>
      </c>
      <c r="K169" s="48"/>
      <c r="L169" s="78" t="s">
        <v>207</v>
      </c>
    </row>
    <row r="170" spans="1:30" ht="18" customHeight="1" x14ac:dyDescent="0.25">
      <c r="A170" s="51"/>
      <c r="B170" s="80"/>
      <c r="C170" s="80"/>
      <c r="D170" s="80"/>
      <c r="E170" s="48">
        <v>2590</v>
      </c>
      <c r="F170" s="49" t="s">
        <v>241</v>
      </c>
      <c r="G170" s="49" t="s">
        <v>41</v>
      </c>
      <c r="H170" s="50" t="s">
        <v>16</v>
      </c>
      <c r="I170" s="48" t="s">
        <v>36</v>
      </c>
      <c r="J170" s="78"/>
      <c r="K170" s="48"/>
      <c r="L170" s="78"/>
    </row>
    <row r="171" spans="1:30" ht="18" customHeight="1" x14ac:dyDescent="0.25">
      <c r="A171" s="79">
        <v>3</v>
      </c>
      <c r="B171" s="79" t="s">
        <v>6</v>
      </c>
      <c r="C171" s="79">
        <v>2640</v>
      </c>
      <c r="D171" s="79">
        <v>2760</v>
      </c>
      <c r="E171" s="48">
        <v>2200</v>
      </c>
      <c r="F171" s="49" t="s">
        <v>242</v>
      </c>
      <c r="G171" s="49" t="s">
        <v>41</v>
      </c>
      <c r="H171" s="50" t="s">
        <v>10</v>
      </c>
      <c r="I171" s="48" t="s">
        <v>32</v>
      </c>
      <c r="J171" s="78">
        <v>133</v>
      </c>
      <c r="K171" s="48"/>
      <c r="L171" s="78" t="s">
        <v>207</v>
      </c>
    </row>
    <row r="172" spans="1:30" ht="18" customHeight="1" x14ac:dyDescent="0.25">
      <c r="A172" s="81"/>
      <c r="B172" s="81"/>
      <c r="C172" s="81"/>
      <c r="D172" s="81"/>
      <c r="E172" s="48">
        <v>2100</v>
      </c>
      <c r="F172" s="49" t="s">
        <v>243</v>
      </c>
      <c r="G172" s="49" t="s">
        <v>41</v>
      </c>
      <c r="H172" s="50" t="s">
        <v>8</v>
      </c>
      <c r="I172" s="48" t="s">
        <v>31</v>
      </c>
      <c r="J172" s="78"/>
      <c r="K172" s="48"/>
      <c r="L172" s="78"/>
    </row>
    <row r="173" spans="1:30" ht="18" customHeight="1" x14ac:dyDescent="0.25">
      <c r="A173" s="80"/>
      <c r="B173" s="80"/>
      <c r="C173" s="80"/>
      <c r="D173" s="80"/>
      <c r="E173" s="48">
        <v>2200</v>
      </c>
      <c r="F173" s="49" t="s">
        <v>244</v>
      </c>
      <c r="G173" s="49" t="s">
        <v>41</v>
      </c>
      <c r="H173" s="50" t="s">
        <v>15</v>
      </c>
      <c r="I173" s="48" t="s">
        <v>190</v>
      </c>
      <c r="J173" s="78"/>
      <c r="K173" s="48"/>
      <c r="L173" s="78"/>
    </row>
    <row r="174" spans="1:30" ht="18" customHeight="1" x14ac:dyDescent="0.25">
      <c r="A174" s="78">
        <v>4</v>
      </c>
      <c r="B174" s="79" t="s">
        <v>20</v>
      </c>
      <c r="C174" s="79">
        <v>1872</v>
      </c>
      <c r="D174" s="79">
        <v>1992</v>
      </c>
      <c r="E174" s="48">
        <v>1460</v>
      </c>
      <c r="F174" s="49" t="s">
        <v>97</v>
      </c>
      <c r="G174" s="49" t="s">
        <v>41</v>
      </c>
      <c r="H174" s="50" t="s">
        <v>22</v>
      </c>
      <c r="I174" s="48" t="s">
        <v>35</v>
      </c>
      <c r="J174" s="78">
        <v>133</v>
      </c>
      <c r="K174" s="48"/>
      <c r="L174" s="78" t="s">
        <v>207</v>
      </c>
    </row>
    <row r="175" spans="1:30" ht="18" customHeight="1" x14ac:dyDescent="0.25">
      <c r="A175" s="78"/>
      <c r="B175" s="81"/>
      <c r="C175" s="81"/>
      <c r="D175" s="81"/>
      <c r="E175" s="52" t="s">
        <v>188</v>
      </c>
      <c r="F175" s="49" t="s">
        <v>226</v>
      </c>
      <c r="G175" s="49" t="s">
        <v>41</v>
      </c>
      <c r="H175" s="50" t="s">
        <v>28</v>
      </c>
      <c r="I175" s="48" t="s">
        <v>35</v>
      </c>
      <c r="J175" s="78"/>
      <c r="K175" s="48"/>
      <c r="L175" s="78"/>
    </row>
    <row r="176" spans="1:30" ht="18" customHeight="1" x14ac:dyDescent="0.25">
      <c r="A176" s="78"/>
      <c r="B176" s="81"/>
      <c r="C176" s="81"/>
      <c r="D176" s="81"/>
      <c r="E176" s="48">
        <v>1210</v>
      </c>
      <c r="F176" s="49" t="s">
        <v>245</v>
      </c>
      <c r="G176" s="49" t="s">
        <v>41</v>
      </c>
      <c r="H176" s="50" t="s">
        <v>27</v>
      </c>
      <c r="I176" s="48" t="s">
        <v>192</v>
      </c>
      <c r="J176" s="78"/>
      <c r="K176" s="48"/>
      <c r="L176" s="78"/>
    </row>
    <row r="177" spans="1:12" ht="18" customHeight="1" x14ac:dyDescent="0.25">
      <c r="A177" s="78"/>
      <c r="B177" s="80"/>
      <c r="C177" s="80"/>
      <c r="D177" s="80"/>
      <c r="E177" s="48">
        <v>1460</v>
      </c>
      <c r="F177" s="49" t="s">
        <v>246</v>
      </c>
      <c r="G177" s="49" t="s">
        <v>41</v>
      </c>
      <c r="H177" s="50" t="s">
        <v>15</v>
      </c>
      <c r="I177" s="48" t="s">
        <v>190</v>
      </c>
      <c r="J177" s="78"/>
      <c r="K177" s="48"/>
      <c r="L177" s="78"/>
    </row>
    <row r="178" spans="1:12" ht="18" customHeight="1" x14ac:dyDescent="0.25">
      <c r="A178" s="48">
        <v>5</v>
      </c>
      <c r="B178" s="48" t="s">
        <v>30</v>
      </c>
      <c r="C178" s="48">
        <v>1656</v>
      </c>
      <c r="D178" s="48">
        <v>1776</v>
      </c>
      <c r="E178" s="52" t="s">
        <v>188</v>
      </c>
      <c r="F178" s="49" t="s">
        <v>247</v>
      </c>
      <c r="G178" s="49" t="s">
        <v>41</v>
      </c>
      <c r="H178" s="50" t="s">
        <v>28</v>
      </c>
      <c r="I178" s="48" t="s">
        <v>35</v>
      </c>
      <c r="J178" s="48">
        <v>133</v>
      </c>
      <c r="K178" s="48"/>
      <c r="L178" s="48" t="s">
        <v>207</v>
      </c>
    </row>
    <row r="179" spans="1:12" ht="18" customHeight="1" x14ac:dyDescent="0.25">
      <c r="A179" s="78">
        <v>6</v>
      </c>
      <c r="B179" s="79" t="s">
        <v>17</v>
      </c>
      <c r="C179" s="79">
        <v>1500</v>
      </c>
      <c r="D179" s="79">
        <v>1740</v>
      </c>
      <c r="E179" s="48">
        <v>1150</v>
      </c>
      <c r="F179" s="49" t="s">
        <v>248</v>
      </c>
      <c r="G179" s="49" t="s">
        <v>41</v>
      </c>
      <c r="H179" s="50" t="s">
        <v>19</v>
      </c>
      <c r="I179" s="48" t="s">
        <v>192</v>
      </c>
      <c r="J179" s="78">
        <v>132</v>
      </c>
      <c r="K179" s="48"/>
      <c r="L179" s="78" t="s">
        <v>198</v>
      </c>
    </row>
    <row r="180" spans="1:12" ht="18" customHeight="1" x14ac:dyDescent="0.25">
      <c r="A180" s="78"/>
      <c r="B180" s="80"/>
      <c r="C180" s="80"/>
      <c r="D180" s="80"/>
      <c r="E180" s="48">
        <v>1150</v>
      </c>
      <c r="F180" s="49" t="s">
        <v>249</v>
      </c>
      <c r="G180" s="49" t="s">
        <v>41</v>
      </c>
      <c r="H180" s="50" t="s">
        <v>24</v>
      </c>
      <c r="I180" s="48" t="s">
        <v>33</v>
      </c>
      <c r="J180" s="78"/>
      <c r="K180" s="48"/>
      <c r="L180" s="78"/>
    </row>
    <row r="181" spans="1:12" ht="18" customHeight="1" x14ac:dyDescent="0.25">
      <c r="A181" s="78"/>
      <c r="B181" s="79" t="s">
        <v>17</v>
      </c>
      <c r="C181" s="79">
        <v>1620</v>
      </c>
      <c r="D181" s="79">
        <v>1740</v>
      </c>
      <c r="E181" s="48">
        <v>1150</v>
      </c>
      <c r="F181" s="49" t="s">
        <v>250</v>
      </c>
      <c r="G181" s="49" t="s">
        <v>41</v>
      </c>
      <c r="H181" s="50" t="s">
        <v>24</v>
      </c>
      <c r="I181" s="48" t="s">
        <v>33</v>
      </c>
      <c r="J181" s="78">
        <v>134</v>
      </c>
      <c r="K181" s="48"/>
      <c r="L181" s="78" t="s">
        <v>203</v>
      </c>
    </row>
    <row r="182" spans="1:12" ht="18" customHeight="1" x14ac:dyDescent="0.25">
      <c r="A182" s="78"/>
      <c r="B182" s="81"/>
      <c r="C182" s="81"/>
      <c r="D182" s="81"/>
      <c r="E182" s="52" t="s">
        <v>188</v>
      </c>
      <c r="F182" s="49" t="s">
        <v>230</v>
      </c>
      <c r="G182" s="49" t="s">
        <v>41</v>
      </c>
      <c r="H182" s="50" t="s">
        <v>28</v>
      </c>
      <c r="I182" s="48" t="s">
        <v>35</v>
      </c>
      <c r="J182" s="78"/>
      <c r="K182" s="48"/>
      <c r="L182" s="78"/>
    </row>
    <row r="183" spans="1:12" ht="18" customHeight="1" x14ac:dyDescent="0.25">
      <c r="A183" s="78"/>
      <c r="B183" s="80"/>
      <c r="C183" s="80"/>
      <c r="D183" s="80"/>
      <c r="E183" s="48">
        <v>1150</v>
      </c>
      <c r="F183" s="49" t="s">
        <v>251</v>
      </c>
      <c r="G183" s="49" t="s">
        <v>41</v>
      </c>
      <c r="H183" s="50" t="s">
        <v>19</v>
      </c>
      <c r="I183" s="48" t="s">
        <v>192</v>
      </c>
      <c r="J183" s="78"/>
      <c r="K183" s="48"/>
      <c r="L183" s="78"/>
    </row>
    <row r="187" spans="1:12" ht="20.25" customHeight="1" x14ac:dyDescent="0.25">
      <c r="B187" s="43" t="s">
        <v>252</v>
      </c>
    </row>
    <row r="188" spans="1:12" x14ac:dyDescent="0.25">
      <c r="A188" s="44" t="s">
        <v>182</v>
      </c>
      <c r="B188" s="44" t="s">
        <v>0</v>
      </c>
      <c r="C188" s="44" t="s">
        <v>238</v>
      </c>
      <c r="D188" s="44" t="s">
        <v>183</v>
      </c>
      <c r="E188" s="45" t="s">
        <v>185</v>
      </c>
      <c r="F188" s="46" t="s">
        <v>46</v>
      </c>
      <c r="G188" s="46" t="s">
        <v>186</v>
      </c>
      <c r="H188" s="44" t="s">
        <v>4</v>
      </c>
      <c r="I188" s="44" t="s">
        <v>3</v>
      </c>
      <c r="J188" s="44" t="s">
        <v>187</v>
      </c>
      <c r="K188" s="44"/>
      <c r="L188" s="44" t="s">
        <v>5</v>
      </c>
    </row>
    <row r="189" spans="1:12" ht="18" customHeight="1" x14ac:dyDescent="0.25">
      <c r="A189" s="79">
        <v>1</v>
      </c>
      <c r="B189" s="79" t="s">
        <v>25</v>
      </c>
      <c r="C189" s="79">
        <v>4212</v>
      </c>
      <c r="D189" s="79">
        <v>4332</v>
      </c>
      <c r="E189" s="79" t="s">
        <v>188</v>
      </c>
      <c r="F189" s="49" t="s">
        <v>239</v>
      </c>
      <c r="G189" s="49" t="s">
        <v>41</v>
      </c>
      <c r="H189" s="50" t="s">
        <v>26</v>
      </c>
      <c r="I189" s="48" t="s">
        <v>190</v>
      </c>
      <c r="J189" s="78">
        <v>133</v>
      </c>
      <c r="K189" s="48"/>
      <c r="L189" s="78" t="s">
        <v>207</v>
      </c>
    </row>
    <row r="190" spans="1:12" ht="18" customHeight="1" x14ac:dyDescent="0.25">
      <c r="A190" s="80"/>
      <c r="B190" s="80"/>
      <c r="C190" s="80"/>
      <c r="D190" s="80"/>
      <c r="E190" s="80"/>
      <c r="F190" s="49" t="s">
        <v>89</v>
      </c>
      <c r="G190" s="49" t="s">
        <v>41</v>
      </c>
      <c r="H190" s="50" t="s">
        <v>28</v>
      </c>
      <c r="I190" s="48" t="s">
        <v>35</v>
      </c>
      <c r="J190" s="78"/>
      <c r="K190" s="48"/>
      <c r="L190" s="78"/>
    </row>
    <row r="191" spans="1:12" ht="18" customHeight="1" x14ac:dyDescent="0.25">
      <c r="A191" s="47">
        <v>2</v>
      </c>
      <c r="B191" s="79" t="s">
        <v>11</v>
      </c>
      <c r="C191" s="79">
        <v>3228</v>
      </c>
      <c r="D191" s="79">
        <v>3348</v>
      </c>
      <c r="E191" s="48">
        <v>2690</v>
      </c>
      <c r="F191" s="49" t="s">
        <v>240</v>
      </c>
      <c r="G191" s="49" t="s">
        <v>41</v>
      </c>
      <c r="H191" s="50" t="s">
        <v>10</v>
      </c>
      <c r="I191" s="48" t="s">
        <v>32</v>
      </c>
      <c r="J191" s="78">
        <v>133</v>
      </c>
      <c r="K191" s="48"/>
      <c r="L191" s="78" t="s">
        <v>207</v>
      </c>
    </row>
    <row r="192" spans="1:12" ht="18" customHeight="1" x14ac:dyDescent="0.25">
      <c r="A192" s="51"/>
      <c r="B192" s="80"/>
      <c r="C192" s="80"/>
      <c r="D192" s="80"/>
      <c r="E192" s="48">
        <v>2590</v>
      </c>
      <c r="F192" s="49" t="s">
        <v>241</v>
      </c>
      <c r="G192" s="49" t="s">
        <v>41</v>
      </c>
      <c r="H192" s="50" t="s">
        <v>16</v>
      </c>
      <c r="I192" s="48" t="s">
        <v>36</v>
      </c>
      <c r="J192" s="78"/>
      <c r="K192" s="48"/>
      <c r="L192" s="78"/>
    </row>
    <row r="193" spans="1:12" ht="18" customHeight="1" x14ac:dyDescent="0.25">
      <c r="A193" s="79">
        <v>3</v>
      </c>
      <c r="B193" s="79" t="s">
        <v>6</v>
      </c>
      <c r="C193" s="79">
        <v>2640</v>
      </c>
      <c r="D193" s="79">
        <v>2760</v>
      </c>
      <c r="E193" s="48">
        <v>2200</v>
      </c>
      <c r="F193" s="49" t="s">
        <v>242</v>
      </c>
      <c r="G193" s="49" t="s">
        <v>41</v>
      </c>
      <c r="H193" s="50" t="s">
        <v>10</v>
      </c>
      <c r="I193" s="48" t="s">
        <v>32</v>
      </c>
      <c r="J193" s="78">
        <v>133</v>
      </c>
      <c r="K193" s="48"/>
      <c r="L193" s="78" t="s">
        <v>207</v>
      </c>
    </row>
    <row r="194" spans="1:12" ht="18" customHeight="1" x14ac:dyDescent="0.25">
      <c r="A194" s="81"/>
      <c r="B194" s="81"/>
      <c r="C194" s="81"/>
      <c r="D194" s="81"/>
      <c r="E194" s="48">
        <v>2100</v>
      </c>
      <c r="F194" s="49" t="s">
        <v>243</v>
      </c>
      <c r="G194" s="49" t="s">
        <v>41</v>
      </c>
      <c r="H194" s="50" t="s">
        <v>8</v>
      </c>
      <c r="I194" s="48" t="s">
        <v>31</v>
      </c>
      <c r="J194" s="78"/>
      <c r="K194" s="48"/>
      <c r="L194" s="78"/>
    </row>
    <row r="195" spans="1:12" ht="18" customHeight="1" x14ac:dyDescent="0.25">
      <c r="A195" s="80"/>
      <c r="B195" s="80"/>
      <c r="C195" s="80"/>
      <c r="D195" s="80"/>
      <c r="E195" s="48">
        <v>2200</v>
      </c>
      <c r="F195" s="49" t="s">
        <v>244</v>
      </c>
      <c r="G195" s="49" t="s">
        <v>41</v>
      </c>
      <c r="H195" s="50" t="s">
        <v>15</v>
      </c>
      <c r="I195" s="48" t="s">
        <v>190</v>
      </c>
      <c r="J195" s="78"/>
      <c r="K195" s="48"/>
      <c r="L195" s="78"/>
    </row>
    <row r="196" spans="1:12" ht="18" customHeight="1" x14ac:dyDescent="0.25">
      <c r="A196" s="78">
        <v>4</v>
      </c>
      <c r="B196" s="79" t="s">
        <v>20</v>
      </c>
      <c r="C196" s="79">
        <v>1872</v>
      </c>
      <c r="D196" s="79">
        <v>1992</v>
      </c>
      <c r="E196" s="48">
        <v>1460</v>
      </c>
      <c r="F196" s="49" t="s">
        <v>97</v>
      </c>
      <c r="G196" s="49" t="s">
        <v>41</v>
      </c>
      <c r="H196" s="50" t="s">
        <v>22</v>
      </c>
      <c r="I196" s="48" t="s">
        <v>35</v>
      </c>
      <c r="J196" s="78">
        <v>133</v>
      </c>
      <c r="K196" s="48"/>
      <c r="L196" s="78" t="s">
        <v>207</v>
      </c>
    </row>
    <row r="197" spans="1:12" ht="18" customHeight="1" x14ac:dyDescent="0.25">
      <c r="A197" s="78"/>
      <c r="B197" s="81"/>
      <c r="C197" s="81"/>
      <c r="D197" s="81"/>
      <c r="E197" s="52" t="s">
        <v>188</v>
      </c>
      <c r="F197" s="49" t="s">
        <v>226</v>
      </c>
      <c r="G197" s="49" t="s">
        <v>41</v>
      </c>
      <c r="H197" s="50" t="s">
        <v>28</v>
      </c>
      <c r="I197" s="48" t="s">
        <v>35</v>
      </c>
      <c r="J197" s="78"/>
      <c r="K197" s="48"/>
      <c r="L197" s="78"/>
    </row>
    <row r="198" spans="1:12" ht="18" customHeight="1" x14ac:dyDescent="0.25">
      <c r="A198" s="78"/>
      <c r="B198" s="81"/>
      <c r="C198" s="81"/>
      <c r="D198" s="81"/>
      <c r="E198" s="48">
        <v>1210</v>
      </c>
      <c r="F198" s="49" t="s">
        <v>245</v>
      </c>
      <c r="G198" s="49" t="s">
        <v>41</v>
      </c>
      <c r="H198" s="50" t="s">
        <v>27</v>
      </c>
      <c r="I198" s="48" t="s">
        <v>192</v>
      </c>
      <c r="J198" s="78"/>
      <c r="K198" s="48"/>
      <c r="L198" s="78"/>
    </row>
    <row r="199" spans="1:12" ht="18" customHeight="1" x14ac:dyDescent="0.25">
      <c r="A199" s="78"/>
      <c r="B199" s="80"/>
      <c r="C199" s="80"/>
      <c r="D199" s="80"/>
      <c r="E199" s="48">
        <v>1460</v>
      </c>
      <c r="F199" s="49" t="s">
        <v>246</v>
      </c>
      <c r="G199" s="49" t="s">
        <v>41</v>
      </c>
      <c r="H199" s="50" t="s">
        <v>15</v>
      </c>
      <c r="I199" s="48" t="s">
        <v>190</v>
      </c>
      <c r="J199" s="78"/>
      <c r="K199" s="48"/>
      <c r="L199" s="78"/>
    </row>
    <row r="200" spans="1:12" ht="18" customHeight="1" x14ac:dyDescent="0.25">
      <c r="A200" s="48">
        <v>5</v>
      </c>
      <c r="B200" s="48" t="s">
        <v>30</v>
      </c>
      <c r="C200" s="48">
        <v>1656</v>
      </c>
      <c r="D200" s="48">
        <v>1776</v>
      </c>
      <c r="E200" s="52" t="s">
        <v>188</v>
      </c>
      <c r="F200" s="49" t="s">
        <v>247</v>
      </c>
      <c r="G200" s="49" t="s">
        <v>41</v>
      </c>
      <c r="H200" s="50" t="s">
        <v>28</v>
      </c>
      <c r="I200" s="48" t="s">
        <v>35</v>
      </c>
      <c r="J200" s="48">
        <v>133</v>
      </c>
      <c r="K200" s="48"/>
      <c r="L200" s="48" t="s">
        <v>207</v>
      </c>
    </row>
    <row r="201" spans="1:12" ht="18" customHeight="1" x14ac:dyDescent="0.25">
      <c r="A201" s="78">
        <v>6</v>
      </c>
      <c r="B201" s="79" t="s">
        <v>17</v>
      </c>
      <c r="C201" s="79">
        <v>1500</v>
      </c>
      <c r="D201" s="79">
        <v>1740</v>
      </c>
      <c r="E201" s="48">
        <v>1150</v>
      </c>
      <c r="F201" s="49" t="s">
        <v>248</v>
      </c>
      <c r="G201" s="49" t="s">
        <v>41</v>
      </c>
      <c r="H201" s="50" t="s">
        <v>19</v>
      </c>
      <c r="I201" s="48" t="s">
        <v>192</v>
      </c>
      <c r="J201" s="78">
        <v>132</v>
      </c>
      <c r="K201" s="48"/>
      <c r="L201" s="78" t="s">
        <v>198</v>
      </c>
    </row>
    <row r="202" spans="1:12" ht="18" customHeight="1" x14ac:dyDescent="0.25">
      <c r="A202" s="78"/>
      <c r="B202" s="80"/>
      <c r="C202" s="80"/>
      <c r="D202" s="80"/>
      <c r="E202" s="48">
        <v>1150</v>
      </c>
      <c r="F202" s="49" t="s">
        <v>249</v>
      </c>
      <c r="G202" s="49" t="s">
        <v>41</v>
      </c>
      <c r="H202" s="50" t="s">
        <v>24</v>
      </c>
      <c r="I202" s="48" t="s">
        <v>33</v>
      </c>
      <c r="J202" s="78"/>
      <c r="K202" s="48"/>
      <c r="L202" s="78"/>
    </row>
    <row r="203" spans="1:12" ht="18" customHeight="1" x14ac:dyDescent="0.25">
      <c r="A203" s="78"/>
      <c r="B203" s="79" t="s">
        <v>17</v>
      </c>
      <c r="C203" s="79">
        <v>1620</v>
      </c>
      <c r="D203" s="79">
        <v>1740</v>
      </c>
      <c r="E203" s="48">
        <v>1150</v>
      </c>
      <c r="F203" s="49" t="s">
        <v>250</v>
      </c>
      <c r="G203" s="49" t="s">
        <v>41</v>
      </c>
      <c r="H203" s="50" t="s">
        <v>24</v>
      </c>
      <c r="I203" s="48" t="s">
        <v>33</v>
      </c>
      <c r="J203" s="78">
        <v>134</v>
      </c>
      <c r="K203" s="48"/>
      <c r="L203" s="78" t="s">
        <v>203</v>
      </c>
    </row>
    <row r="204" spans="1:12" ht="18" customHeight="1" x14ac:dyDescent="0.25">
      <c r="A204" s="78"/>
      <c r="B204" s="81"/>
      <c r="C204" s="81"/>
      <c r="D204" s="81"/>
      <c r="E204" s="52" t="s">
        <v>188</v>
      </c>
      <c r="F204" s="49" t="s">
        <v>230</v>
      </c>
      <c r="G204" s="49" t="s">
        <v>41</v>
      </c>
      <c r="H204" s="50" t="s">
        <v>28</v>
      </c>
      <c r="I204" s="48" t="s">
        <v>35</v>
      </c>
      <c r="J204" s="78"/>
      <c r="K204" s="48"/>
      <c r="L204" s="78"/>
    </row>
    <row r="205" spans="1:12" ht="18" customHeight="1" x14ac:dyDescent="0.25">
      <c r="A205" s="78"/>
      <c r="B205" s="80"/>
      <c r="C205" s="80"/>
      <c r="D205" s="80"/>
      <c r="E205" s="48">
        <v>1150</v>
      </c>
      <c r="F205" s="49" t="s">
        <v>251</v>
      </c>
      <c r="G205" s="49" t="s">
        <v>41</v>
      </c>
      <c r="H205" s="50" t="s">
        <v>19</v>
      </c>
      <c r="I205" s="48" t="s">
        <v>192</v>
      </c>
      <c r="J205" s="78"/>
      <c r="K205" s="48"/>
      <c r="L205" s="78"/>
    </row>
    <row r="206" spans="1:12" x14ac:dyDescent="0.25">
      <c r="B206" s="4"/>
    </row>
    <row r="207" spans="1:12" x14ac:dyDescent="0.25">
      <c r="B207" s="43" t="s">
        <v>193</v>
      </c>
    </row>
    <row r="208" spans="1:12" x14ac:dyDescent="0.25">
      <c r="A208" s="44" t="s">
        <v>182</v>
      </c>
      <c r="B208" s="44" t="s">
        <v>0</v>
      </c>
      <c r="C208" s="44" t="s">
        <v>1</v>
      </c>
      <c r="D208" s="44" t="s">
        <v>46</v>
      </c>
      <c r="E208" s="44" t="s">
        <v>4</v>
      </c>
      <c r="F208" s="44" t="s">
        <v>3</v>
      </c>
      <c r="G208" s="44" t="s">
        <v>187</v>
      </c>
      <c r="H208" s="44" t="s">
        <v>5</v>
      </c>
    </row>
    <row r="209" spans="1:30" x14ac:dyDescent="0.25">
      <c r="A209" s="44"/>
      <c r="B209" s="44" t="s">
        <v>194</v>
      </c>
      <c r="C209" s="44">
        <v>436</v>
      </c>
      <c r="D209" s="44" t="s">
        <v>195</v>
      </c>
      <c r="E209" s="46" t="s">
        <v>196</v>
      </c>
      <c r="F209" s="46" t="s">
        <v>197</v>
      </c>
      <c r="G209" s="48">
        <v>132</v>
      </c>
      <c r="H209" s="48" t="s">
        <v>198</v>
      </c>
      <c r="AD209" s="58"/>
    </row>
    <row r="210" spans="1:30" x14ac:dyDescent="0.25">
      <c r="A210" s="48">
        <v>1</v>
      </c>
      <c r="B210" s="48" t="s">
        <v>194</v>
      </c>
      <c r="C210" s="48">
        <v>589</v>
      </c>
      <c r="D210" s="48" t="s">
        <v>199</v>
      </c>
      <c r="E210" s="49" t="s">
        <v>196</v>
      </c>
      <c r="F210" s="49" t="s">
        <v>197</v>
      </c>
      <c r="G210" s="48">
        <v>132</v>
      </c>
      <c r="H210" s="48" t="s">
        <v>195</v>
      </c>
    </row>
    <row r="211" spans="1:30" x14ac:dyDescent="0.25">
      <c r="A211" s="48">
        <v>2</v>
      </c>
      <c r="B211" s="48" t="s">
        <v>194</v>
      </c>
      <c r="C211" s="48">
        <v>603</v>
      </c>
      <c r="D211" s="48" t="s">
        <v>200</v>
      </c>
      <c r="E211" s="49" t="s">
        <v>196</v>
      </c>
      <c r="F211" s="49" t="s">
        <v>197</v>
      </c>
      <c r="G211" s="48">
        <v>132</v>
      </c>
      <c r="H211" s="48" t="s">
        <v>201</v>
      </c>
    </row>
    <row r="212" spans="1:30" x14ac:dyDescent="0.25">
      <c r="A212" s="48">
        <v>3</v>
      </c>
      <c r="B212" s="48" t="s">
        <v>194</v>
      </c>
      <c r="C212" s="48">
        <v>675</v>
      </c>
      <c r="D212" s="48" t="s">
        <v>202</v>
      </c>
      <c r="E212" s="49" t="s">
        <v>196</v>
      </c>
      <c r="F212" s="49" t="s">
        <v>197</v>
      </c>
      <c r="G212" s="48">
        <v>134</v>
      </c>
      <c r="H212" s="48" t="s">
        <v>203</v>
      </c>
    </row>
    <row r="213" spans="1:30" x14ac:dyDescent="0.25">
      <c r="A213" s="48">
        <v>4</v>
      </c>
      <c r="B213" s="48" t="s">
        <v>194</v>
      </c>
      <c r="C213" s="48">
        <v>686</v>
      </c>
      <c r="D213" s="48" t="s">
        <v>204</v>
      </c>
      <c r="E213" s="49" t="s">
        <v>196</v>
      </c>
      <c r="F213" s="49" t="s">
        <v>197</v>
      </c>
      <c r="G213" s="48">
        <v>134</v>
      </c>
      <c r="H213" s="48" t="s">
        <v>205</v>
      </c>
    </row>
    <row r="214" spans="1:30" x14ac:dyDescent="0.25">
      <c r="B214" s="4"/>
    </row>
    <row r="215" spans="1:30" x14ac:dyDescent="0.25">
      <c r="B215" s="4"/>
    </row>
    <row r="216" spans="1:30" x14ac:dyDescent="0.25">
      <c r="B216" s="4"/>
    </row>
    <row r="217" spans="1:30" x14ac:dyDescent="0.25">
      <c r="B217" s="43" t="s">
        <v>2</v>
      </c>
      <c r="C217" s="53"/>
    </row>
    <row r="218" spans="1:30" x14ac:dyDescent="0.25">
      <c r="A218" s="44" t="s">
        <v>182</v>
      </c>
      <c r="B218" s="44" t="s">
        <v>0</v>
      </c>
      <c r="C218" s="44" t="s">
        <v>1</v>
      </c>
      <c r="D218" s="44" t="s">
        <v>46</v>
      </c>
      <c r="E218" s="44" t="s">
        <v>4</v>
      </c>
      <c r="F218" s="44" t="s">
        <v>3</v>
      </c>
      <c r="G218" s="44" t="s">
        <v>187</v>
      </c>
      <c r="H218" s="44" t="s">
        <v>5</v>
      </c>
    </row>
    <row r="219" spans="1:30" x14ac:dyDescent="0.25">
      <c r="A219" s="48">
        <v>1</v>
      </c>
      <c r="B219" s="48" t="s">
        <v>194</v>
      </c>
      <c r="C219" s="48">
        <v>135</v>
      </c>
      <c r="D219" s="48" t="s">
        <v>206</v>
      </c>
      <c r="E219" s="49" t="s">
        <v>196</v>
      </c>
      <c r="F219" s="49" t="s">
        <v>197</v>
      </c>
      <c r="G219" s="48">
        <v>133</v>
      </c>
      <c r="H219" s="48" t="s">
        <v>207</v>
      </c>
    </row>
    <row r="220" spans="1:30" x14ac:dyDescent="0.25">
      <c r="A220" s="48">
        <v>2</v>
      </c>
      <c r="B220" s="48" t="s">
        <v>194</v>
      </c>
      <c r="C220" s="48">
        <v>148</v>
      </c>
      <c r="D220" s="48" t="s">
        <v>202</v>
      </c>
      <c r="E220" s="49" t="s">
        <v>196</v>
      </c>
      <c r="F220" s="49" t="s">
        <v>197</v>
      </c>
      <c r="G220" s="48">
        <v>134</v>
      </c>
      <c r="H220" s="48" t="s">
        <v>203</v>
      </c>
    </row>
    <row r="221" spans="1:30" x14ac:dyDescent="0.25">
      <c r="A221" s="48">
        <v>3</v>
      </c>
      <c r="B221" s="48" t="s">
        <v>194</v>
      </c>
      <c r="C221" s="48">
        <v>137</v>
      </c>
      <c r="D221" s="48" t="s">
        <v>208</v>
      </c>
      <c r="E221" s="49" t="s">
        <v>196</v>
      </c>
      <c r="F221" s="49" t="s">
        <v>197</v>
      </c>
      <c r="G221" s="48">
        <v>134</v>
      </c>
      <c r="H221" s="48" t="s">
        <v>205</v>
      </c>
    </row>
    <row r="222" spans="1:30" x14ac:dyDescent="0.25">
      <c r="A222" s="48">
        <v>4</v>
      </c>
      <c r="B222" s="48" t="s">
        <v>194</v>
      </c>
      <c r="C222" s="48">
        <v>129</v>
      </c>
      <c r="D222" s="48" t="s">
        <v>209</v>
      </c>
      <c r="E222" s="49" t="s">
        <v>196</v>
      </c>
      <c r="F222" s="49" t="s">
        <v>197</v>
      </c>
      <c r="G222" s="48">
        <v>134</v>
      </c>
      <c r="H222" s="48" t="s">
        <v>210</v>
      </c>
    </row>
    <row r="223" spans="1:30" x14ac:dyDescent="0.25">
      <c r="A223" s="48">
        <v>5</v>
      </c>
      <c r="B223" s="48" t="s">
        <v>194</v>
      </c>
      <c r="C223" s="48">
        <v>130.30000000000001</v>
      </c>
      <c r="D223" s="48" t="s">
        <v>211</v>
      </c>
      <c r="E223" s="49" t="s">
        <v>196</v>
      </c>
      <c r="F223" s="49" t="s">
        <v>197</v>
      </c>
      <c r="G223" s="48">
        <v>134</v>
      </c>
      <c r="H223" s="48" t="s">
        <v>89</v>
      </c>
    </row>
    <row r="224" spans="1:30" x14ac:dyDescent="0.25">
      <c r="A224" s="48">
        <v>6</v>
      </c>
      <c r="B224" s="48" t="s">
        <v>194</v>
      </c>
      <c r="C224" s="48">
        <v>134</v>
      </c>
      <c r="D224" s="48" t="s">
        <v>212</v>
      </c>
      <c r="E224" s="49" t="s">
        <v>196</v>
      </c>
      <c r="F224" s="49" t="s">
        <v>197</v>
      </c>
      <c r="G224" s="48">
        <v>134</v>
      </c>
      <c r="H224" s="48" t="s">
        <v>213</v>
      </c>
    </row>
    <row r="225" spans="1:8" x14ac:dyDescent="0.25">
      <c r="A225" s="48">
        <v>7</v>
      </c>
      <c r="B225" s="48" t="s">
        <v>194</v>
      </c>
      <c r="C225" s="48">
        <v>148</v>
      </c>
      <c r="D225" s="48" t="s">
        <v>214</v>
      </c>
      <c r="E225" s="49" t="s">
        <v>196</v>
      </c>
      <c r="F225" s="49" t="s">
        <v>197</v>
      </c>
      <c r="G225" s="48">
        <v>134</v>
      </c>
      <c r="H225" s="48" t="s">
        <v>215</v>
      </c>
    </row>
    <row r="226" spans="1:8" x14ac:dyDescent="0.25">
      <c r="A226" s="48">
        <v>8</v>
      </c>
      <c r="B226" s="48" t="s">
        <v>194</v>
      </c>
      <c r="C226" s="48">
        <v>148.4</v>
      </c>
      <c r="D226" s="48" t="s">
        <v>216</v>
      </c>
      <c r="E226" s="49" t="s">
        <v>196</v>
      </c>
      <c r="F226" s="49" t="s">
        <v>197</v>
      </c>
      <c r="G226" s="48">
        <v>134</v>
      </c>
      <c r="H226" s="48" t="s">
        <v>34</v>
      </c>
    </row>
    <row r="227" spans="1:8" x14ac:dyDescent="0.25">
      <c r="A227" s="48">
        <v>8</v>
      </c>
      <c r="B227" s="48" t="s">
        <v>194</v>
      </c>
      <c r="C227" s="48">
        <v>146.4</v>
      </c>
      <c r="D227" s="48" t="s">
        <v>217</v>
      </c>
      <c r="E227" s="49" t="s">
        <v>196</v>
      </c>
      <c r="F227" s="49" t="s">
        <v>197</v>
      </c>
      <c r="G227" s="48">
        <v>134</v>
      </c>
      <c r="H227" s="48" t="s">
        <v>38</v>
      </c>
    </row>
    <row r="228" spans="1:8" x14ac:dyDescent="0.25">
      <c r="B228" s="4"/>
    </row>
    <row r="229" spans="1:8" x14ac:dyDescent="0.25">
      <c r="B229" s="54" t="s">
        <v>218</v>
      </c>
    </row>
    <row r="230" spans="1:8" x14ac:dyDescent="0.25">
      <c r="A230" s="44" t="s">
        <v>182</v>
      </c>
      <c r="B230" s="44" t="s">
        <v>0</v>
      </c>
      <c r="C230" s="44" t="s">
        <v>1</v>
      </c>
      <c r="D230" s="44" t="s">
        <v>46</v>
      </c>
      <c r="E230" s="44" t="s">
        <v>4</v>
      </c>
      <c r="F230" s="44" t="s">
        <v>3</v>
      </c>
      <c r="G230" s="44" t="s">
        <v>187</v>
      </c>
      <c r="H230" s="44" t="s">
        <v>5</v>
      </c>
    </row>
    <row r="231" spans="1:8" ht="32.25" customHeight="1" x14ac:dyDescent="0.25">
      <c r="A231" s="44"/>
      <c r="B231" s="44" t="s">
        <v>219</v>
      </c>
      <c r="C231" s="44">
        <v>100</v>
      </c>
      <c r="D231" s="44" t="s">
        <v>195</v>
      </c>
      <c r="E231" s="55" t="s">
        <v>220</v>
      </c>
      <c r="F231" s="55" t="s">
        <v>221</v>
      </c>
      <c r="G231" s="48">
        <v>128</v>
      </c>
      <c r="H231" s="48" t="s">
        <v>222</v>
      </c>
    </row>
    <row r="232" spans="1:8" x14ac:dyDescent="0.25">
      <c r="A232" s="48">
        <v>1</v>
      </c>
      <c r="B232" s="48" t="s">
        <v>25</v>
      </c>
      <c r="C232" s="48">
        <v>100</v>
      </c>
      <c r="D232" s="48" t="s">
        <v>223</v>
      </c>
      <c r="E232" s="50" t="s">
        <v>28</v>
      </c>
      <c r="F232" s="50" t="s">
        <v>35</v>
      </c>
      <c r="G232" s="48">
        <v>133</v>
      </c>
      <c r="H232" s="48" t="s">
        <v>207</v>
      </c>
    </row>
    <row r="233" spans="1:8" x14ac:dyDescent="0.25">
      <c r="A233" s="48">
        <v>2</v>
      </c>
      <c r="B233" s="48" t="s">
        <v>6</v>
      </c>
      <c r="C233" s="48">
        <v>100</v>
      </c>
      <c r="D233" s="48" t="s">
        <v>224</v>
      </c>
      <c r="E233" s="50" t="s">
        <v>15</v>
      </c>
      <c r="F233" s="50" t="s">
        <v>190</v>
      </c>
      <c r="G233" s="48">
        <v>128</v>
      </c>
      <c r="H233" s="48" t="s">
        <v>222</v>
      </c>
    </row>
    <row r="234" spans="1:8" x14ac:dyDescent="0.25">
      <c r="A234" s="48">
        <v>3</v>
      </c>
      <c r="B234" s="48" t="s">
        <v>20</v>
      </c>
      <c r="C234" s="48">
        <v>100</v>
      </c>
      <c r="D234" s="48" t="s">
        <v>225</v>
      </c>
      <c r="E234" s="50" t="s">
        <v>15</v>
      </c>
      <c r="F234" s="50" t="s">
        <v>190</v>
      </c>
      <c r="G234" s="48">
        <v>128</v>
      </c>
      <c r="H234" s="48" t="s">
        <v>222</v>
      </c>
    </row>
    <row r="235" spans="1:8" x14ac:dyDescent="0.25">
      <c r="A235" s="48">
        <v>4</v>
      </c>
      <c r="B235" s="48" t="s">
        <v>20</v>
      </c>
      <c r="C235" s="48">
        <v>100</v>
      </c>
      <c r="D235" s="48" t="s">
        <v>226</v>
      </c>
      <c r="E235" s="50" t="s">
        <v>28</v>
      </c>
      <c r="F235" s="50" t="s">
        <v>35</v>
      </c>
      <c r="G235" s="48">
        <v>133</v>
      </c>
      <c r="H235" s="48" t="s">
        <v>207</v>
      </c>
    </row>
    <row r="236" spans="1:8" x14ac:dyDescent="0.25">
      <c r="A236" s="48">
        <v>5</v>
      </c>
      <c r="B236" s="48" t="s">
        <v>30</v>
      </c>
      <c r="C236" s="48">
        <v>100</v>
      </c>
      <c r="D236" s="48" t="s">
        <v>29</v>
      </c>
      <c r="E236" s="50" t="s">
        <v>28</v>
      </c>
      <c r="F236" s="50" t="s">
        <v>35</v>
      </c>
      <c r="G236" s="48">
        <v>133</v>
      </c>
      <c r="H236" s="48" t="s">
        <v>207</v>
      </c>
    </row>
    <row r="237" spans="1:8" x14ac:dyDescent="0.25">
      <c r="A237" s="48">
        <v>6</v>
      </c>
      <c r="B237" s="48" t="s">
        <v>30</v>
      </c>
      <c r="C237" s="48">
        <v>275</v>
      </c>
      <c r="D237" s="48" t="s">
        <v>227</v>
      </c>
      <c r="E237" s="50" t="s">
        <v>28</v>
      </c>
      <c r="F237" s="50" t="s">
        <v>35</v>
      </c>
      <c r="G237" s="48">
        <v>134</v>
      </c>
      <c r="H237" s="48" t="s">
        <v>29</v>
      </c>
    </row>
    <row r="238" spans="1:8" x14ac:dyDescent="0.25">
      <c r="A238" s="48">
        <v>7</v>
      </c>
      <c r="B238" s="48" t="s">
        <v>17</v>
      </c>
      <c r="C238" s="48">
        <v>170</v>
      </c>
      <c r="D238" s="48" t="s">
        <v>228</v>
      </c>
      <c r="E238" s="50" t="s">
        <v>24</v>
      </c>
      <c r="F238" s="50" t="s">
        <v>33</v>
      </c>
      <c r="G238" s="48">
        <v>129</v>
      </c>
      <c r="H238" s="48" t="s">
        <v>229</v>
      </c>
    </row>
    <row r="239" spans="1:8" x14ac:dyDescent="0.25">
      <c r="A239" s="48">
        <v>8</v>
      </c>
      <c r="B239" s="48" t="s">
        <v>17</v>
      </c>
      <c r="C239" s="48">
        <v>100</v>
      </c>
      <c r="D239" s="48" t="s">
        <v>230</v>
      </c>
      <c r="E239" s="50" t="s">
        <v>28</v>
      </c>
      <c r="F239" s="50" t="s">
        <v>35</v>
      </c>
      <c r="G239" s="48">
        <v>133</v>
      </c>
      <c r="H239" s="48" t="s">
        <v>207</v>
      </c>
    </row>
    <row r="240" spans="1:8" x14ac:dyDescent="0.25">
      <c r="B240" s="4"/>
    </row>
    <row r="241" spans="1:30" x14ac:dyDescent="0.25">
      <c r="B241" s="56" t="s">
        <v>231</v>
      </c>
      <c r="C241" s="43"/>
    </row>
    <row r="242" spans="1:30" x14ac:dyDescent="0.25">
      <c r="A242" s="44" t="s">
        <v>182</v>
      </c>
      <c r="B242" s="44" t="s">
        <v>0</v>
      </c>
      <c r="C242" s="44" t="s">
        <v>1</v>
      </c>
      <c r="D242" s="44" t="s">
        <v>46</v>
      </c>
      <c r="E242" s="44" t="s">
        <v>4</v>
      </c>
      <c r="F242" s="44" t="s">
        <v>3</v>
      </c>
      <c r="G242" s="44" t="s">
        <v>187</v>
      </c>
      <c r="H242" s="44" t="s">
        <v>5</v>
      </c>
    </row>
    <row r="243" spans="1:30" x14ac:dyDescent="0.25">
      <c r="A243" s="48">
        <v>1</v>
      </c>
      <c r="B243" s="48" t="s">
        <v>25</v>
      </c>
      <c r="C243" s="48">
        <v>17</v>
      </c>
      <c r="D243" s="48" t="s">
        <v>232</v>
      </c>
      <c r="E243" s="50" t="s">
        <v>28</v>
      </c>
      <c r="F243" s="50" t="s">
        <v>35</v>
      </c>
      <c r="G243" s="48">
        <v>133</v>
      </c>
      <c r="H243" s="48" t="s">
        <v>233</v>
      </c>
    </row>
    <row r="244" spans="1:30" x14ac:dyDescent="0.25">
      <c r="A244" s="48">
        <v>2</v>
      </c>
      <c r="B244" s="48" t="s">
        <v>20</v>
      </c>
      <c r="C244" s="48">
        <v>17</v>
      </c>
      <c r="D244" s="48" t="s">
        <v>226</v>
      </c>
      <c r="E244" s="50" t="s">
        <v>28</v>
      </c>
      <c r="F244" s="50" t="s">
        <v>35</v>
      </c>
      <c r="G244" s="48">
        <v>133</v>
      </c>
      <c r="H244" s="48" t="s">
        <v>233</v>
      </c>
    </row>
    <row r="245" spans="1:30" x14ac:dyDescent="0.25">
      <c r="A245" s="48">
        <v>3</v>
      </c>
      <c r="B245" s="48" t="s">
        <v>20</v>
      </c>
      <c r="C245" s="48">
        <v>17</v>
      </c>
      <c r="D245" s="48" t="s">
        <v>234</v>
      </c>
      <c r="E245" s="50" t="s">
        <v>27</v>
      </c>
      <c r="F245" s="50" t="s">
        <v>192</v>
      </c>
      <c r="G245" s="48">
        <v>134</v>
      </c>
      <c r="H245" s="48" t="s">
        <v>235</v>
      </c>
    </row>
    <row r="246" spans="1:30" x14ac:dyDescent="0.25">
      <c r="A246" s="48">
        <v>4</v>
      </c>
      <c r="B246" s="48" t="s">
        <v>30</v>
      </c>
      <c r="C246" s="48">
        <v>17</v>
      </c>
      <c r="D246" s="48" t="s">
        <v>236</v>
      </c>
      <c r="E246" s="50" t="s">
        <v>28</v>
      </c>
      <c r="F246" s="50" t="s">
        <v>35</v>
      </c>
      <c r="G246" s="48">
        <v>133</v>
      </c>
      <c r="H246" s="48" t="s">
        <v>233</v>
      </c>
    </row>
    <row r="247" spans="1:30" x14ac:dyDescent="0.25">
      <c r="A247" s="48">
        <v>5</v>
      </c>
      <c r="B247" s="48" t="s">
        <v>17</v>
      </c>
      <c r="C247" s="48">
        <v>17</v>
      </c>
      <c r="D247" s="48" t="s">
        <v>230</v>
      </c>
      <c r="E247" s="50" t="s">
        <v>28</v>
      </c>
      <c r="F247" s="50" t="s">
        <v>35</v>
      </c>
      <c r="G247" s="48">
        <v>133</v>
      </c>
      <c r="H247" s="48" t="s">
        <v>233</v>
      </c>
    </row>
    <row r="249" spans="1:30" s="58" customFormat="1" x14ac:dyDescent="0.25">
      <c r="A249" s="57"/>
      <c r="C249" s="57"/>
      <c r="D249" s="57"/>
      <c r="I249" s="4"/>
      <c r="J249" s="5"/>
      <c r="K249" s="5"/>
      <c r="L249" s="5"/>
      <c r="M249" s="5"/>
      <c r="Q249" s="5"/>
      <c r="AD249" s="5"/>
    </row>
    <row r="253" spans="1:30" ht="135" x14ac:dyDescent="0.25">
      <c r="A253" s="59" t="s">
        <v>43</v>
      </c>
      <c r="B253" s="59" t="s">
        <v>44</v>
      </c>
      <c r="C253" s="59" t="s">
        <v>3</v>
      </c>
      <c r="D253" s="59" t="s">
        <v>0</v>
      </c>
      <c r="E253" s="60" t="s">
        <v>45</v>
      </c>
      <c r="F253" s="60" t="s">
        <v>46</v>
      </c>
      <c r="G253" s="59" t="s">
        <v>47</v>
      </c>
      <c r="H253" s="60" t="s">
        <v>48</v>
      </c>
      <c r="I253" s="60" t="s">
        <v>49</v>
      </c>
      <c r="J253" s="61" t="s">
        <v>50</v>
      </c>
      <c r="K253" s="61"/>
      <c r="L253" s="61" t="s">
        <v>51</v>
      </c>
      <c r="M253" s="62" t="s">
        <v>52</v>
      </c>
      <c r="N253" s="62" t="s">
        <v>53</v>
      </c>
      <c r="O253" s="62" t="s">
        <v>54</v>
      </c>
      <c r="P253" s="62" t="s">
        <v>55</v>
      </c>
      <c r="Q253" s="62" t="s">
        <v>56</v>
      </c>
      <c r="R253" s="62" t="s">
        <v>57</v>
      </c>
      <c r="S253" s="62" t="s">
        <v>58</v>
      </c>
      <c r="T253" s="62" t="s">
        <v>59</v>
      </c>
      <c r="U253" s="62" t="s">
        <v>60</v>
      </c>
      <c r="V253" s="62" t="s">
        <v>61</v>
      </c>
      <c r="W253" s="62" t="s">
        <v>62</v>
      </c>
      <c r="X253" s="62" t="s">
        <v>63</v>
      </c>
      <c r="Y253" s="63" t="s">
        <v>64</v>
      </c>
      <c r="Z253" s="62" t="s">
        <v>65</v>
      </c>
      <c r="AA253" s="62" t="s">
        <v>66</v>
      </c>
      <c r="AB253" s="64" t="s">
        <v>67</v>
      </c>
      <c r="AC253" s="44" t="s">
        <v>78</v>
      </c>
    </row>
    <row r="254" spans="1:30" x14ac:dyDescent="0.25">
      <c r="A254" s="48">
        <v>1</v>
      </c>
      <c r="B254" s="49" t="s">
        <v>15</v>
      </c>
      <c r="C254" s="65" t="s">
        <v>14</v>
      </c>
      <c r="D254" s="48" t="s">
        <v>6</v>
      </c>
      <c r="E254" s="52" t="s">
        <v>69</v>
      </c>
      <c r="F254" s="52" t="s">
        <v>253</v>
      </c>
      <c r="G254" s="52">
        <v>2120</v>
      </c>
      <c r="H254" s="52">
        <v>80</v>
      </c>
      <c r="I254" s="48">
        <f>(G254+H254)*20%</f>
        <v>440</v>
      </c>
      <c r="J254" s="52">
        <f>(G254+H254+I254)*14/100</f>
        <v>369.6</v>
      </c>
      <c r="K254" s="52"/>
      <c r="L254" s="52">
        <v>0</v>
      </c>
      <c r="M254" s="52">
        <v>50</v>
      </c>
      <c r="N254" s="52">
        <v>61</v>
      </c>
      <c r="O254" s="52">
        <v>60</v>
      </c>
      <c r="P254" s="52">
        <v>5</v>
      </c>
      <c r="Q254" s="66">
        <v>49.5</v>
      </c>
      <c r="R254" s="52">
        <v>100</v>
      </c>
      <c r="S254" s="52">
        <v>589</v>
      </c>
      <c r="T254" s="52">
        <v>10</v>
      </c>
      <c r="U254" s="52">
        <v>10</v>
      </c>
      <c r="V254" s="66">
        <f t="shared" ref="V254:V271" si="66">J254*2/100</f>
        <v>7.3920000000000003</v>
      </c>
      <c r="W254" s="66">
        <f t="shared" ref="W254:W271" si="67">J254*30/100</f>
        <v>110.88</v>
      </c>
      <c r="X254" s="52">
        <v>0</v>
      </c>
      <c r="Y254" s="66">
        <f t="shared" ref="Y254:Y265" si="68">SUM(G254:X254)</f>
        <v>4062.3719999999998</v>
      </c>
      <c r="Z254" s="66">
        <f t="shared" ref="Z254:Z263" si="69">Y254*5/100</f>
        <v>203.11860000000001</v>
      </c>
      <c r="AA254" s="52">
        <v>400</v>
      </c>
      <c r="AB254" s="66">
        <f t="shared" ref="AB254:AB263" si="70">Y254+Z254+AA254</f>
        <v>4665.4906000000001</v>
      </c>
      <c r="AC254" s="48" t="s">
        <v>81</v>
      </c>
    </row>
    <row r="255" spans="1:30" x14ac:dyDescent="0.25">
      <c r="A255" s="48">
        <v>2</v>
      </c>
      <c r="B255" s="52" t="s">
        <v>71</v>
      </c>
      <c r="C255" s="65" t="s">
        <v>14</v>
      </c>
      <c r="D255" s="48" t="s">
        <v>20</v>
      </c>
      <c r="E255" s="52" t="s">
        <v>69</v>
      </c>
      <c r="F255" s="52" t="s">
        <v>254</v>
      </c>
      <c r="G255" s="52">
        <v>1480</v>
      </c>
      <c r="H255" s="52">
        <v>80</v>
      </c>
      <c r="I255" s="48">
        <f t="shared" ref="I255:I257" si="71">(G255+H255)*20%</f>
        <v>312</v>
      </c>
      <c r="J255" s="52">
        <f t="shared" ref="J255:J265" si="72">(G255+H255+I255)*14/100</f>
        <v>262.08</v>
      </c>
      <c r="K255" s="52"/>
      <c r="L255" s="52">
        <v>0</v>
      </c>
      <c r="M255" s="52">
        <v>50</v>
      </c>
      <c r="N255" s="52">
        <v>61</v>
      </c>
      <c r="O255" s="52">
        <v>60</v>
      </c>
      <c r="P255" s="52">
        <v>5</v>
      </c>
      <c r="Q255" s="66">
        <v>49.5</v>
      </c>
      <c r="R255" s="52">
        <v>100</v>
      </c>
      <c r="S255" s="52">
        <v>686</v>
      </c>
      <c r="T255" s="52">
        <v>10</v>
      </c>
      <c r="U255" s="52">
        <v>10</v>
      </c>
      <c r="V255" s="66">
        <f t="shared" si="66"/>
        <v>5.2416</v>
      </c>
      <c r="W255" s="66">
        <f t="shared" si="67"/>
        <v>78.623999999999995</v>
      </c>
      <c r="X255" s="52">
        <v>137</v>
      </c>
      <c r="Y255" s="66">
        <f t="shared" si="68"/>
        <v>3386.4455999999996</v>
      </c>
      <c r="Z255" s="66">
        <f t="shared" si="69"/>
        <v>169.32227999999998</v>
      </c>
      <c r="AA255" s="52">
        <v>400</v>
      </c>
      <c r="AB255" s="66">
        <f t="shared" si="70"/>
        <v>3955.7678799999994</v>
      </c>
      <c r="AC255" s="48" t="s">
        <v>81</v>
      </c>
    </row>
    <row r="256" spans="1:30" x14ac:dyDescent="0.25">
      <c r="A256" s="48">
        <v>3</v>
      </c>
      <c r="B256" s="52" t="s">
        <v>72</v>
      </c>
      <c r="C256" s="65" t="s">
        <v>14</v>
      </c>
      <c r="D256" s="48" t="s">
        <v>25</v>
      </c>
      <c r="E256" s="52" t="s">
        <v>69</v>
      </c>
      <c r="F256" s="52" t="s">
        <v>85</v>
      </c>
      <c r="G256" s="52">
        <v>3430</v>
      </c>
      <c r="H256" s="52">
        <v>80</v>
      </c>
      <c r="I256" s="48">
        <f t="shared" si="71"/>
        <v>702</v>
      </c>
      <c r="J256" s="52">
        <f t="shared" si="72"/>
        <v>589.67999999999995</v>
      </c>
      <c r="K256" s="52"/>
      <c r="L256" s="52">
        <v>0</v>
      </c>
      <c r="M256" s="52">
        <v>50</v>
      </c>
      <c r="N256" s="52">
        <v>61</v>
      </c>
      <c r="O256" s="52">
        <v>60</v>
      </c>
      <c r="P256" s="52">
        <v>5</v>
      </c>
      <c r="Q256" s="66">
        <v>87.09</v>
      </c>
      <c r="R256" s="52">
        <v>0</v>
      </c>
      <c r="S256" s="52">
        <v>686</v>
      </c>
      <c r="T256" s="52">
        <v>10</v>
      </c>
      <c r="U256" s="52">
        <v>10</v>
      </c>
      <c r="V256" s="66">
        <f t="shared" si="66"/>
        <v>11.7936</v>
      </c>
      <c r="W256" s="66">
        <f t="shared" si="67"/>
        <v>176.90399999999997</v>
      </c>
      <c r="X256" s="52">
        <v>137</v>
      </c>
      <c r="Y256" s="66">
        <f t="shared" si="68"/>
        <v>6096.4675999999999</v>
      </c>
      <c r="Z256" s="66">
        <f t="shared" si="69"/>
        <v>304.82337999999999</v>
      </c>
      <c r="AA256" s="52">
        <v>400</v>
      </c>
      <c r="AB256" s="66">
        <f t="shared" si="70"/>
        <v>6801.2909799999998</v>
      </c>
      <c r="AC256" s="48" t="s">
        <v>81</v>
      </c>
    </row>
    <row r="257" spans="1:29" x14ac:dyDescent="0.25">
      <c r="A257" s="48">
        <v>4</v>
      </c>
      <c r="B257" s="52" t="s">
        <v>10</v>
      </c>
      <c r="C257" s="48" t="s">
        <v>9</v>
      </c>
      <c r="D257" s="48" t="s">
        <v>11</v>
      </c>
      <c r="E257" s="52" t="s">
        <v>69</v>
      </c>
      <c r="F257" s="52" t="s">
        <v>255</v>
      </c>
      <c r="G257" s="52">
        <v>2610</v>
      </c>
      <c r="H257" s="52">
        <v>80</v>
      </c>
      <c r="I257" s="48">
        <f t="shared" si="71"/>
        <v>538</v>
      </c>
      <c r="J257" s="52">
        <f t="shared" si="72"/>
        <v>451.92</v>
      </c>
      <c r="K257" s="52"/>
      <c r="L257" s="52">
        <v>0</v>
      </c>
      <c r="M257" s="52">
        <v>50</v>
      </c>
      <c r="N257" s="52">
        <v>61</v>
      </c>
      <c r="O257" s="52">
        <v>60</v>
      </c>
      <c r="P257" s="52">
        <v>5</v>
      </c>
      <c r="Q257" s="66">
        <v>147.30000000000001</v>
      </c>
      <c r="R257" s="52">
        <v>0</v>
      </c>
      <c r="S257" s="52">
        <v>686</v>
      </c>
      <c r="T257" s="52">
        <v>10</v>
      </c>
      <c r="U257" s="52">
        <v>10</v>
      </c>
      <c r="V257" s="66">
        <f t="shared" si="66"/>
        <v>9.0384000000000011</v>
      </c>
      <c r="W257" s="66">
        <f t="shared" si="67"/>
        <v>135.57599999999999</v>
      </c>
      <c r="X257" s="52">
        <v>137</v>
      </c>
      <c r="Y257" s="66">
        <f t="shared" si="68"/>
        <v>4990.8344000000006</v>
      </c>
      <c r="Z257" s="66">
        <f t="shared" si="69"/>
        <v>249.54172000000003</v>
      </c>
      <c r="AA257" s="52">
        <v>400</v>
      </c>
      <c r="AB257" s="66">
        <f t="shared" si="70"/>
        <v>5640.3761200000008</v>
      </c>
      <c r="AC257" s="48" t="s">
        <v>81</v>
      </c>
    </row>
    <row r="258" spans="1:29" x14ac:dyDescent="0.25">
      <c r="A258" s="48">
        <v>5</v>
      </c>
      <c r="B258" s="52" t="s">
        <v>10</v>
      </c>
      <c r="C258" s="48" t="s">
        <v>9</v>
      </c>
      <c r="D258" s="48" t="s">
        <v>6</v>
      </c>
      <c r="E258" s="52" t="s">
        <v>69</v>
      </c>
      <c r="F258" s="52" t="s">
        <v>256</v>
      </c>
      <c r="G258" s="52">
        <v>2120</v>
      </c>
      <c r="H258" s="52">
        <v>80</v>
      </c>
      <c r="I258" s="48">
        <f>(G258+H258)*20%</f>
        <v>440</v>
      </c>
      <c r="J258" s="52">
        <f t="shared" si="72"/>
        <v>369.6</v>
      </c>
      <c r="K258" s="52"/>
      <c r="L258" s="52">
        <v>0</v>
      </c>
      <c r="M258" s="52">
        <v>50</v>
      </c>
      <c r="N258" s="52">
        <v>61</v>
      </c>
      <c r="O258" s="52">
        <v>60</v>
      </c>
      <c r="P258" s="52">
        <v>5</v>
      </c>
      <c r="Q258" s="66">
        <v>147.30000000000001</v>
      </c>
      <c r="R258" s="52">
        <v>0</v>
      </c>
      <c r="S258" s="52">
        <v>686</v>
      </c>
      <c r="T258" s="52">
        <v>10</v>
      </c>
      <c r="U258" s="52">
        <v>10</v>
      </c>
      <c r="V258" s="66">
        <f t="shared" si="66"/>
        <v>7.3920000000000003</v>
      </c>
      <c r="W258" s="66">
        <f t="shared" si="67"/>
        <v>110.88</v>
      </c>
      <c r="X258" s="52">
        <v>137</v>
      </c>
      <c r="Y258" s="66">
        <f t="shared" si="68"/>
        <v>4294.1719999999996</v>
      </c>
      <c r="Z258" s="66">
        <f t="shared" si="69"/>
        <v>214.70859999999996</v>
      </c>
      <c r="AA258" s="52">
        <v>400</v>
      </c>
      <c r="AB258" s="66">
        <f t="shared" si="70"/>
        <v>4908.8805999999995</v>
      </c>
      <c r="AC258" s="48" t="s">
        <v>81</v>
      </c>
    </row>
    <row r="259" spans="1:29" x14ac:dyDescent="0.25">
      <c r="A259" s="48">
        <v>6</v>
      </c>
      <c r="B259" s="52" t="s">
        <v>28</v>
      </c>
      <c r="C259" s="48" t="s">
        <v>21</v>
      </c>
      <c r="D259" s="48" t="s">
        <v>25</v>
      </c>
      <c r="E259" s="52" t="s">
        <v>69</v>
      </c>
      <c r="F259" s="52" t="s">
        <v>89</v>
      </c>
      <c r="G259" s="52">
        <v>3430</v>
      </c>
      <c r="H259" s="52">
        <v>80</v>
      </c>
      <c r="I259" s="48">
        <f t="shared" ref="I259:I263" si="73">(G259+H259)*20%</f>
        <v>702</v>
      </c>
      <c r="J259" s="52">
        <f t="shared" si="72"/>
        <v>589.67999999999995</v>
      </c>
      <c r="K259" s="52"/>
      <c r="L259" s="52">
        <v>0</v>
      </c>
      <c r="M259" s="52">
        <v>50</v>
      </c>
      <c r="N259" s="52">
        <v>61</v>
      </c>
      <c r="O259" s="52">
        <v>60</v>
      </c>
      <c r="P259" s="52">
        <v>5</v>
      </c>
      <c r="Q259" s="66">
        <v>105.69</v>
      </c>
      <c r="R259" s="52">
        <v>0</v>
      </c>
      <c r="S259" s="52">
        <v>686</v>
      </c>
      <c r="T259" s="52">
        <v>10</v>
      </c>
      <c r="U259" s="52">
        <v>10</v>
      </c>
      <c r="V259" s="66">
        <f t="shared" si="66"/>
        <v>11.7936</v>
      </c>
      <c r="W259" s="66">
        <f t="shared" si="67"/>
        <v>176.90399999999997</v>
      </c>
      <c r="X259" s="52">
        <v>130.30000000000001</v>
      </c>
      <c r="Y259" s="66">
        <f t="shared" si="68"/>
        <v>6108.3675999999996</v>
      </c>
      <c r="Z259" s="66">
        <f t="shared" si="69"/>
        <v>305.41837999999996</v>
      </c>
      <c r="AA259" s="52">
        <v>400</v>
      </c>
      <c r="AB259" s="66">
        <f t="shared" si="70"/>
        <v>6813.7859799999997</v>
      </c>
      <c r="AC259" s="48" t="s">
        <v>81</v>
      </c>
    </row>
    <row r="260" spans="1:29" x14ac:dyDescent="0.25">
      <c r="A260" s="48">
        <v>7</v>
      </c>
      <c r="B260" s="52" t="s">
        <v>28</v>
      </c>
      <c r="C260" s="48" t="s">
        <v>21</v>
      </c>
      <c r="D260" s="48" t="s">
        <v>20</v>
      </c>
      <c r="E260" s="52" t="s">
        <v>69</v>
      </c>
      <c r="F260" s="52" t="s">
        <v>90</v>
      </c>
      <c r="G260" s="52">
        <v>1480</v>
      </c>
      <c r="H260" s="52">
        <v>80</v>
      </c>
      <c r="I260" s="48">
        <f t="shared" si="73"/>
        <v>312</v>
      </c>
      <c r="J260" s="52">
        <f t="shared" si="72"/>
        <v>262.08</v>
      </c>
      <c r="K260" s="52"/>
      <c r="L260" s="52">
        <v>17</v>
      </c>
      <c r="M260" s="52">
        <v>50</v>
      </c>
      <c r="N260" s="52">
        <v>61</v>
      </c>
      <c r="O260" s="52">
        <v>60</v>
      </c>
      <c r="P260" s="52">
        <v>5</v>
      </c>
      <c r="Q260" s="66">
        <v>90</v>
      </c>
      <c r="R260" s="52">
        <v>100</v>
      </c>
      <c r="S260" s="52">
        <v>686</v>
      </c>
      <c r="T260" s="52">
        <v>10</v>
      </c>
      <c r="U260" s="52">
        <v>10</v>
      </c>
      <c r="V260" s="66">
        <f t="shared" si="66"/>
        <v>5.2416</v>
      </c>
      <c r="W260" s="66">
        <f t="shared" si="67"/>
        <v>78.623999999999995</v>
      </c>
      <c r="X260" s="52">
        <v>130.30000000000001</v>
      </c>
      <c r="Y260" s="66">
        <f t="shared" si="68"/>
        <v>3437.2455999999997</v>
      </c>
      <c r="Z260" s="66">
        <f t="shared" si="69"/>
        <v>171.86228</v>
      </c>
      <c r="AA260" s="52">
        <v>400</v>
      </c>
      <c r="AB260" s="66">
        <f t="shared" si="70"/>
        <v>4009.1078799999996</v>
      </c>
      <c r="AC260" s="48" t="s">
        <v>81</v>
      </c>
    </row>
    <row r="261" spans="1:29" x14ac:dyDescent="0.25">
      <c r="A261" s="48">
        <v>8</v>
      </c>
      <c r="B261" s="52" t="s">
        <v>28</v>
      </c>
      <c r="C261" s="48" t="s">
        <v>21</v>
      </c>
      <c r="D261" s="48" t="s">
        <v>17</v>
      </c>
      <c r="E261" s="52" t="s">
        <v>69</v>
      </c>
      <c r="F261" s="52" t="s">
        <v>257</v>
      </c>
      <c r="G261" s="52">
        <v>1270</v>
      </c>
      <c r="H261" s="52">
        <v>80</v>
      </c>
      <c r="I261" s="48">
        <f t="shared" si="73"/>
        <v>270</v>
      </c>
      <c r="J261" s="52">
        <f t="shared" si="72"/>
        <v>226.8</v>
      </c>
      <c r="K261" s="52"/>
      <c r="L261" s="52">
        <v>17</v>
      </c>
      <c r="M261" s="52">
        <v>50</v>
      </c>
      <c r="N261" s="52">
        <v>61</v>
      </c>
      <c r="O261" s="52">
        <v>60</v>
      </c>
      <c r="P261" s="52">
        <v>5</v>
      </c>
      <c r="Q261" s="66">
        <v>90</v>
      </c>
      <c r="R261" s="52">
        <v>100</v>
      </c>
      <c r="S261" s="52">
        <v>686</v>
      </c>
      <c r="T261" s="52">
        <v>10</v>
      </c>
      <c r="U261" s="52">
        <v>10</v>
      </c>
      <c r="V261" s="66">
        <f t="shared" si="66"/>
        <v>4.5360000000000005</v>
      </c>
      <c r="W261" s="66">
        <f t="shared" si="67"/>
        <v>68.040000000000006</v>
      </c>
      <c r="X261" s="52">
        <v>134</v>
      </c>
      <c r="Y261" s="66">
        <f t="shared" si="68"/>
        <v>3142.3760000000002</v>
      </c>
      <c r="Z261" s="66">
        <f t="shared" si="69"/>
        <v>157.11880000000002</v>
      </c>
      <c r="AA261" s="52">
        <v>400</v>
      </c>
      <c r="AB261" s="66">
        <f t="shared" si="70"/>
        <v>3699.4948000000004</v>
      </c>
      <c r="AC261" s="48" t="s">
        <v>81</v>
      </c>
    </row>
    <row r="262" spans="1:29" x14ac:dyDescent="0.25">
      <c r="A262" s="48">
        <v>9</v>
      </c>
      <c r="B262" s="52" t="s">
        <v>19</v>
      </c>
      <c r="C262" s="48" t="s">
        <v>18</v>
      </c>
      <c r="D262" s="48" t="s">
        <v>17</v>
      </c>
      <c r="E262" s="52" t="s">
        <v>69</v>
      </c>
      <c r="F262" s="52" t="s">
        <v>94</v>
      </c>
      <c r="G262" s="52">
        <v>1170</v>
      </c>
      <c r="H262" s="52">
        <v>80</v>
      </c>
      <c r="I262" s="48">
        <f t="shared" si="73"/>
        <v>250</v>
      </c>
      <c r="J262" s="52">
        <f t="shared" si="72"/>
        <v>210</v>
      </c>
      <c r="K262" s="52"/>
      <c r="L262" s="52">
        <v>0</v>
      </c>
      <c r="M262" s="52">
        <v>50</v>
      </c>
      <c r="N262" s="52">
        <v>61</v>
      </c>
      <c r="O262" s="52">
        <v>60</v>
      </c>
      <c r="P262" s="52">
        <v>5</v>
      </c>
      <c r="Q262" s="66">
        <v>112.49</v>
      </c>
      <c r="R262" s="52">
        <v>0</v>
      </c>
      <c r="S262" s="52">
        <v>603</v>
      </c>
      <c r="T262" s="52">
        <v>10</v>
      </c>
      <c r="U262" s="52">
        <v>10</v>
      </c>
      <c r="V262" s="66">
        <f t="shared" si="66"/>
        <v>4.2</v>
      </c>
      <c r="W262" s="66">
        <f t="shared" si="67"/>
        <v>63</v>
      </c>
      <c r="X262" s="52">
        <v>135</v>
      </c>
      <c r="Y262" s="66">
        <f t="shared" si="68"/>
        <v>2823.6899999999996</v>
      </c>
      <c r="Z262" s="66">
        <f t="shared" si="69"/>
        <v>141.18449999999996</v>
      </c>
      <c r="AA262" s="52">
        <v>400</v>
      </c>
      <c r="AB262" s="66">
        <f t="shared" si="70"/>
        <v>3364.8744999999994</v>
      </c>
      <c r="AC262" s="48" t="s">
        <v>81</v>
      </c>
    </row>
    <row r="263" spans="1:29" x14ac:dyDescent="0.25">
      <c r="A263" s="48">
        <v>10</v>
      </c>
      <c r="B263" s="52" t="s">
        <v>19</v>
      </c>
      <c r="C263" s="48" t="s">
        <v>18</v>
      </c>
      <c r="D263" s="48" t="s">
        <v>17</v>
      </c>
      <c r="E263" s="52" t="s">
        <v>69</v>
      </c>
      <c r="F263" s="52" t="s">
        <v>258</v>
      </c>
      <c r="G263" s="52">
        <v>1270</v>
      </c>
      <c r="H263" s="52">
        <v>80</v>
      </c>
      <c r="I263" s="48">
        <f t="shared" si="73"/>
        <v>270</v>
      </c>
      <c r="J263" s="52">
        <f t="shared" si="72"/>
        <v>226.8</v>
      </c>
      <c r="K263" s="52"/>
      <c r="L263" s="52">
        <v>0</v>
      </c>
      <c r="M263" s="52">
        <v>50</v>
      </c>
      <c r="N263" s="52">
        <v>61</v>
      </c>
      <c r="O263" s="52">
        <v>60</v>
      </c>
      <c r="P263" s="52">
        <v>5</v>
      </c>
      <c r="Q263" s="66">
        <v>105.02</v>
      </c>
      <c r="R263" s="52">
        <v>0</v>
      </c>
      <c r="S263" s="52">
        <v>603</v>
      </c>
      <c r="T263" s="52">
        <v>10</v>
      </c>
      <c r="U263" s="52">
        <v>10</v>
      </c>
      <c r="V263" s="66">
        <f t="shared" si="66"/>
        <v>4.5360000000000005</v>
      </c>
      <c r="W263" s="66">
        <f t="shared" si="67"/>
        <v>68.040000000000006</v>
      </c>
      <c r="X263" s="52">
        <v>129</v>
      </c>
      <c r="Y263" s="66">
        <f t="shared" si="68"/>
        <v>2952.3960000000002</v>
      </c>
      <c r="Z263" s="66">
        <f t="shared" si="69"/>
        <v>147.61980000000003</v>
      </c>
      <c r="AA263" s="52">
        <v>400</v>
      </c>
      <c r="AB263" s="66">
        <f t="shared" si="70"/>
        <v>3500.0158000000001</v>
      </c>
      <c r="AC263" s="48" t="s">
        <v>81</v>
      </c>
    </row>
    <row r="264" spans="1:29" x14ac:dyDescent="0.25">
      <c r="A264" s="48">
        <v>11</v>
      </c>
      <c r="B264" s="52" t="s">
        <v>73</v>
      </c>
      <c r="C264" s="48" t="s">
        <v>18</v>
      </c>
      <c r="D264" s="48" t="s">
        <v>20</v>
      </c>
      <c r="E264" s="52" t="s">
        <v>69</v>
      </c>
      <c r="F264" s="52" t="s">
        <v>259</v>
      </c>
      <c r="G264" s="52">
        <v>1480</v>
      </c>
      <c r="H264" s="52">
        <v>80</v>
      </c>
      <c r="I264" s="48">
        <v>312</v>
      </c>
      <c r="J264" s="52">
        <f t="shared" si="72"/>
        <v>262.08</v>
      </c>
      <c r="K264" s="52"/>
      <c r="L264" s="52">
        <v>17</v>
      </c>
      <c r="M264" s="52">
        <v>50</v>
      </c>
      <c r="N264" s="52">
        <v>61</v>
      </c>
      <c r="O264" s="52">
        <v>60</v>
      </c>
      <c r="P264" s="52">
        <v>5</v>
      </c>
      <c r="Q264" s="66">
        <v>45</v>
      </c>
      <c r="R264" s="52">
        <v>0</v>
      </c>
      <c r="S264" s="52">
        <v>686</v>
      </c>
      <c r="T264" s="52">
        <v>10</v>
      </c>
      <c r="U264" s="52">
        <v>10</v>
      </c>
      <c r="V264" s="66">
        <f t="shared" si="66"/>
        <v>5.2416</v>
      </c>
      <c r="W264" s="66">
        <f t="shared" si="67"/>
        <v>78.623999999999995</v>
      </c>
      <c r="X264" s="52">
        <v>134</v>
      </c>
      <c r="Y264" s="66">
        <f t="shared" si="68"/>
        <v>3295.9455999999996</v>
      </c>
      <c r="Z264" s="66">
        <f>Y264*5/100</f>
        <v>164.79728</v>
      </c>
      <c r="AA264" s="52">
        <v>400</v>
      </c>
      <c r="AB264" s="66">
        <f>Y264+Z264+AA264</f>
        <v>3860.7428799999998</v>
      </c>
      <c r="AC264" s="48" t="s">
        <v>81</v>
      </c>
    </row>
    <row r="265" spans="1:29" x14ac:dyDescent="0.25">
      <c r="A265" s="48">
        <v>12</v>
      </c>
      <c r="B265" s="49" t="s">
        <v>22</v>
      </c>
      <c r="C265" s="48" t="s">
        <v>21</v>
      </c>
      <c r="D265" s="48" t="s">
        <v>20</v>
      </c>
      <c r="E265" s="52" t="s">
        <v>69</v>
      </c>
      <c r="F265" s="52" t="s">
        <v>97</v>
      </c>
      <c r="G265" s="52">
        <v>1480</v>
      </c>
      <c r="H265" s="52">
        <v>80</v>
      </c>
      <c r="I265" s="48">
        <v>312</v>
      </c>
      <c r="J265" s="52">
        <f t="shared" si="72"/>
        <v>262.08</v>
      </c>
      <c r="K265" s="52"/>
      <c r="L265" s="52">
        <v>0</v>
      </c>
      <c r="M265" s="52">
        <v>50</v>
      </c>
      <c r="N265" s="52">
        <v>61</v>
      </c>
      <c r="O265" s="52">
        <v>60</v>
      </c>
      <c r="P265" s="52">
        <v>5</v>
      </c>
      <c r="Q265" s="66">
        <v>222.59</v>
      </c>
      <c r="R265" s="52">
        <v>0</v>
      </c>
      <c r="S265" s="52">
        <v>603</v>
      </c>
      <c r="T265" s="52">
        <v>10</v>
      </c>
      <c r="U265" s="52">
        <v>10</v>
      </c>
      <c r="V265" s="66">
        <f t="shared" si="66"/>
        <v>5.2416</v>
      </c>
      <c r="W265" s="66">
        <f t="shared" si="67"/>
        <v>78.623999999999995</v>
      </c>
      <c r="X265" s="52">
        <v>135</v>
      </c>
      <c r="Y265" s="66">
        <f t="shared" si="68"/>
        <v>3374.5355999999997</v>
      </c>
      <c r="Z265" s="66">
        <f>Y265*5/100</f>
        <v>168.72677999999999</v>
      </c>
      <c r="AA265" s="52">
        <v>400</v>
      </c>
      <c r="AB265" s="66">
        <f>Y265+Z265+AA265</f>
        <v>3943.2623799999997</v>
      </c>
      <c r="AC265" s="48" t="s">
        <v>81</v>
      </c>
    </row>
    <row r="266" spans="1:29" x14ac:dyDescent="0.25">
      <c r="A266" s="48">
        <v>13</v>
      </c>
      <c r="B266" s="49" t="s">
        <v>8</v>
      </c>
      <c r="C266" s="48" t="s">
        <v>7</v>
      </c>
      <c r="D266" s="48" t="s">
        <v>6</v>
      </c>
      <c r="E266" s="52" t="s">
        <v>69</v>
      </c>
      <c r="F266" s="52" t="s">
        <v>260</v>
      </c>
      <c r="G266" s="52">
        <v>2120</v>
      </c>
      <c r="H266" s="52">
        <v>80</v>
      </c>
      <c r="I266" s="48">
        <v>440</v>
      </c>
      <c r="J266" s="66">
        <f t="shared" ref="J266" si="74">2640*14/100</f>
        <v>369.6</v>
      </c>
      <c r="K266" s="66"/>
      <c r="L266" s="52">
        <v>0</v>
      </c>
      <c r="M266" s="52">
        <v>50</v>
      </c>
      <c r="N266" s="52">
        <v>61</v>
      </c>
      <c r="O266" s="52">
        <v>60</v>
      </c>
      <c r="P266" s="52">
        <v>5</v>
      </c>
      <c r="Q266" s="66">
        <v>118.03</v>
      </c>
      <c r="R266" s="52">
        <v>0</v>
      </c>
      <c r="S266" s="52">
        <v>686</v>
      </c>
      <c r="T266" s="52">
        <v>10</v>
      </c>
      <c r="U266" s="52">
        <v>10</v>
      </c>
      <c r="V266" s="66">
        <f t="shared" si="66"/>
        <v>7.3920000000000003</v>
      </c>
      <c r="W266" s="66">
        <f t="shared" si="67"/>
        <v>110.88</v>
      </c>
      <c r="X266" s="52">
        <v>148</v>
      </c>
      <c r="Y266" s="66">
        <f>G266+H266+I266+J266+M266+N266+O266+P266+Q266+R266+S266+T266+U266+V266+W266+X266</f>
        <v>4275.902</v>
      </c>
      <c r="Z266" s="66">
        <f>Y266*5/100</f>
        <v>213.79510000000002</v>
      </c>
      <c r="AA266" s="52">
        <v>400</v>
      </c>
      <c r="AB266" s="66">
        <f>Y266+Z266+AA266</f>
        <v>4889.6971000000003</v>
      </c>
      <c r="AC266" s="48" t="s">
        <v>81</v>
      </c>
    </row>
    <row r="267" spans="1:29" x14ac:dyDescent="0.25">
      <c r="A267" s="48">
        <v>14</v>
      </c>
      <c r="B267" s="49" t="s">
        <v>8</v>
      </c>
      <c r="C267" s="48" t="s">
        <v>7</v>
      </c>
      <c r="D267" s="48" t="s">
        <v>17</v>
      </c>
      <c r="E267" s="52" t="s">
        <v>69</v>
      </c>
      <c r="F267" s="52" t="s">
        <v>89</v>
      </c>
      <c r="G267" s="52">
        <v>1270</v>
      </c>
      <c r="H267" s="52">
        <v>80</v>
      </c>
      <c r="I267" s="48">
        <f t="shared" ref="I267" si="75">(G267+H267)*20%</f>
        <v>270</v>
      </c>
      <c r="J267" s="52">
        <f t="shared" ref="J267:J268" si="76">(G267+H267+I267)*14/100</f>
        <v>226.8</v>
      </c>
      <c r="K267" s="52"/>
      <c r="L267" s="52">
        <v>0</v>
      </c>
      <c r="M267" s="52">
        <v>50</v>
      </c>
      <c r="N267" s="52">
        <v>61</v>
      </c>
      <c r="O267" s="52">
        <v>60</v>
      </c>
      <c r="P267" s="52">
        <v>5</v>
      </c>
      <c r="Q267" s="66">
        <v>105.91</v>
      </c>
      <c r="R267" s="52">
        <v>0</v>
      </c>
      <c r="S267" s="52">
        <v>686</v>
      </c>
      <c r="T267" s="52">
        <v>10</v>
      </c>
      <c r="U267" s="52">
        <v>10</v>
      </c>
      <c r="V267" s="66">
        <f t="shared" si="66"/>
        <v>4.5360000000000005</v>
      </c>
      <c r="W267" s="66">
        <f t="shared" si="67"/>
        <v>68.040000000000006</v>
      </c>
      <c r="X267" s="52">
        <v>129</v>
      </c>
      <c r="Y267" s="66">
        <f>SUM(G267:X267)</f>
        <v>3036.2860000000001</v>
      </c>
      <c r="Z267" s="66">
        <f t="shared" ref="Z267" si="77">Y267*5/100</f>
        <v>151.8143</v>
      </c>
      <c r="AA267" s="52">
        <v>400</v>
      </c>
      <c r="AB267" s="66">
        <f t="shared" ref="AB267" si="78">Y267+Z267+AA267</f>
        <v>3588.1003000000001</v>
      </c>
      <c r="AC267" s="48" t="s">
        <v>81</v>
      </c>
    </row>
    <row r="268" spans="1:29" x14ac:dyDescent="0.25">
      <c r="A268" s="48">
        <v>15</v>
      </c>
      <c r="B268" s="52" t="s">
        <v>16</v>
      </c>
      <c r="C268" s="48" t="s">
        <v>12</v>
      </c>
      <c r="D268" s="48" t="s">
        <v>11</v>
      </c>
      <c r="E268" s="52" t="s">
        <v>69</v>
      </c>
      <c r="F268" s="52" t="s">
        <v>99</v>
      </c>
      <c r="G268" s="52">
        <v>2610</v>
      </c>
      <c r="H268" s="52">
        <v>80</v>
      </c>
      <c r="I268" s="48">
        <v>538</v>
      </c>
      <c r="J268" s="52">
        <f t="shared" si="76"/>
        <v>451.92</v>
      </c>
      <c r="K268" s="52"/>
      <c r="L268" s="52">
        <v>0</v>
      </c>
      <c r="M268" s="52">
        <v>50</v>
      </c>
      <c r="N268" s="52">
        <v>61</v>
      </c>
      <c r="O268" s="52">
        <v>60</v>
      </c>
      <c r="P268" s="52">
        <v>5</v>
      </c>
      <c r="Q268" s="66">
        <v>116.97</v>
      </c>
      <c r="R268" s="52">
        <v>0</v>
      </c>
      <c r="S268" s="52">
        <v>686</v>
      </c>
      <c r="T268" s="52">
        <v>10</v>
      </c>
      <c r="U268" s="52">
        <v>10</v>
      </c>
      <c r="V268" s="66">
        <f t="shared" si="66"/>
        <v>9.0384000000000011</v>
      </c>
      <c r="W268" s="66">
        <f t="shared" si="67"/>
        <v>135.57599999999999</v>
      </c>
      <c r="X268" s="52">
        <v>137</v>
      </c>
      <c r="Y268" s="66">
        <f>SUM(G268:X268)</f>
        <v>4960.5043999999998</v>
      </c>
      <c r="Z268" s="66">
        <f>Y268*5/100</f>
        <v>248.02521999999996</v>
      </c>
      <c r="AA268" s="52">
        <v>400</v>
      </c>
      <c r="AB268" s="66">
        <f>Y268+Z268+AA268</f>
        <v>5608.5296199999993</v>
      </c>
      <c r="AC268" s="48" t="s">
        <v>81</v>
      </c>
    </row>
    <row r="269" spans="1:29" x14ac:dyDescent="0.25">
      <c r="A269" s="48">
        <v>16</v>
      </c>
      <c r="B269" s="49" t="s">
        <v>74</v>
      </c>
      <c r="C269" s="48" t="s">
        <v>12</v>
      </c>
      <c r="D269" s="48" t="s">
        <v>11</v>
      </c>
      <c r="E269" s="52" t="s">
        <v>69</v>
      </c>
      <c r="F269" s="52" t="s">
        <v>100</v>
      </c>
      <c r="G269" s="52">
        <v>2610</v>
      </c>
      <c r="H269" s="52">
        <v>80</v>
      </c>
      <c r="I269" s="48">
        <v>538</v>
      </c>
      <c r="J269" s="52">
        <f>3228*14/100</f>
        <v>451.92</v>
      </c>
      <c r="K269" s="52"/>
      <c r="L269" s="52">
        <v>0</v>
      </c>
      <c r="M269" s="52">
        <v>50</v>
      </c>
      <c r="N269" s="52">
        <v>61</v>
      </c>
      <c r="O269" s="52">
        <v>60</v>
      </c>
      <c r="P269" s="52">
        <v>5</v>
      </c>
      <c r="Q269" s="66">
        <v>45</v>
      </c>
      <c r="R269" s="52">
        <v>0</v>
      </c>
      <c r="S269" s="52">
        <v>589</v>
      </c>
      <c r="T269" s="52">
        <v>10</v>
      </c>
      <c r="U269" s="52">
        <v>10</v>
      </c>
      <c r="V269" s="66">
        <f t="shared" si="66"/>
        <v>9.0384000000000011</v>
      </c>
      <c r="W269" s="66">
        <f t="shared" si="67"/>
        <v>135.57599999999999</v>
      </c>
      <c r="X269" s="52">
        <v>0</v>
      </c>
      <c r="Y269" s="66">
        <f>G269+H269+I269+J269+M269+N269+O269+P269+Q269+R269+S269+T269+U269+V269+W269+X269</f>
        <v>4654.5344000000005</v>
      </c>
      <c r="Z269" s="66">
        <f>Y269*5/100</f>
        <v>232.72672000000003</v>
      </c>
      <c r="AA269" s="52">
        <v>400</v>
      </c>
      <c r="AB269" s="66">
        <f t="shared" ref="AB269:AB270" si="79">Y269+Z269+AA269</f>
        <v>5287.2611200000001</v>
      </c>
      <c r="AC269" s="48" t="s">
        <v>81</v>
      </c>
    </row>
    <row r="270" spans="1:29" x14ac:dyDescent="0.25">
      <c r="A270" s="48">
        <v>17</v>
      </c>
      <c r="B270" s="52" t="s">
        <v>75</v>
      </c>
      <c r="C270" s="48" t="s">
        <v>23</v>
      </c>
      <c r="D270" s="48" t="s">
        <v>17</v>
      </c>
      <c r="E270" s="52" t="s">
        <v>69</v>
      </c>
      <c r="F270" s="52" t="s">
        <v>101</v>
      </c>
      <c r="G270" s="52">
        <v>1170</v>
      </c>
      <c r="H270" s="52">
        <v>80</v>
      </c>
      <c r="I270" s="48">
        <f t="shared" ref="I270" si="80">(G270+H270)*20%</f>
        <v>250</v>
      </c>
      <c r="J270" s="52">
        <f t="shared" ref="J270:J271" si="81">(G270+H270+I270)*14/100</f>
        <v>210</v>
      </c>
      <c r="K270" s="52"/>
      <c r="L270" s="52">
        <v>0</v>
      </c>
      <c r="M270" s="52">
        <v>50</v>
      </c>
      <c r="N270" s="52">
        <v>61</v>
      </c>
      <c r="O270" s="52">
        <v>0</v>
      </c>
      <c r="P270" s="52">
        <v>5</v>
      </c>
      <c r="Q270" s="66">
        <v>173.02</v>
      </c>
      <c r="R270" s="52">
        <v>170</v>
      </c>
      <c r="S270" s="52">
        <v>603</v>
      </c>
      <c r="T270" s="52">
        <v>10</v>
      </c>
      <c r="U270" s="52">
        <v>10</v>
      </c>
      <c r="V270" s="66">
        <f t="shared" si="66"/>
        <v>4.2</v>
      </c>
      <c r="W270" s="66">
        <f t="shared" si="67"/>
        <v>63</v>
      </c>
      <c r="X270" s="52">
        <v>135</v>
      </c>
      <c r="Y270" s="66">
        <f>G270+H270+I270+J270+M270+N270+O270+P270+Q270+R270+S270+T270+U270+V270+W270+X270</f>
        <v>2994.22</v>
      </c>
      <c r="Z270" s="66">
        <f t="shared" ref="Z270" si="82">Y270*5/100</f>
        <v>149.71099999999998</v>
      </c>
      <c r="AA270" s="52">
        <v>400</v>
      </c>
      <c r="AB270" s="66">
        <f t="shared" si="79"/>
        <v>3543.9309999999996</v>
      </c>
      <c r="AC270" s="48" t="s">
        <v>81</v>
      </c>
    </row>
    <row r="271" spans="1:29" x14ac:dyDescent="0.25">
      <c r="A271" s="48">
        <v>18</v>
      </c>
      <c r="B271" s="52" t="s">
        <v>75</v>
      </c>
      <c r="C271" s="48" t="s">
        <v>23</v>
      </c>
      <c r="D271" s="48" t="s">
        <v>17</v>
      </c>
      <c r="E271" s="52" t="s">
        <v>69</v>
      </c>
      <c r="F271" s="52" t="s">
        <v>103</v>
      </c>
      <c r="G271" s="52">
        <v>1270</v>
      </c>
      <c r="H271" s="52">
        <v>80</v>
      </c>
      <c r="I271" s="48">
        <v>270</v>
      </c>
      <c r="J271" s="52">
        <f t="shared" si="81"/>
        <v>226.8</v>
      </c>
      <c r="K271" s="52"/>
      <c r="L271" s="52">
        <v>0</v>
      </c>
      <c r="M271" s="52">
        <v>50</v>
      </c>
      <c r="N271" s="52">
        <v>61</v>
      </c>
      <c r="O271" s="52">
        <v>0</v>
      </c>
      <c r="P271" s="52">
        <v>5</v>
      </c>
      <c r="Q271" s="66">
        <v>150.9</v>
      </c>
      <c r="R271" s="52">
        <v>170</v>
      </c>
      <c r="S271" s="52">
        <v>686</v>
      </c>
      <c r="T271" s="52">
        <v>10</v>
      </c>
      <c r="U271" s="52">
        <v>10</v>
      </c>
      <c r="V271" s="66">
        <f t="shared" si="66"/>
        <v>4.5360000000000005</v>
      </c>
      <c r="W271" s="66">
        <f t="shared" si="67"/>
        <v>68.040000000000006</v>
      </c>
      <c r="X271" s="52">
        <v>148</v>
      </c>
      <c r="Y271" s="66">
        <f>G271+H271+I271+J271+M271+N271+O271+P271+Q271+R271+S271+T271+U271+V271+W271+X271</f>
        <v>3210.2759999999998</v>
      </c>
      <c r="Z271" s="66">
        <f>Y271*5/100</f>
        <v>160.5138</v>
      </c>
      <c r="AA271" s="52">
        <v>400</v>
      </c>
      <c r="AB271" s="66">
        <f>Y271+Z271+AA271</f>
        <v>3770.7898</v>
      </c>
      <c r="AC271" s="48" t="s">
        <v>81</v>
      </c>
    </row>
    <row r="275" spans="1:29" ht="135" x14ac:dyDescent="0.25">
      <c r="A275" s="59" t="s">
        <v>43</v>
      </c>
      <c r="B275" s="59" t="s">
        <v>44</v>
      </c>
      <c r="C275" s="59" t="s">
        <v>3</v>
      </c>
      <c r="D275" s="59" t="s">
        <v>0</v>
      </c>
      <c r="E275" s="60" t="s">
        <v>45</v>
      </c>
      <c r="F275" s="60" t="s">
        <v>46</v>
      </c>
      <c r="G275" s="59" t="s">
        <v>47</v>
      </c>
      <c r="H275" s="60" t="s">
        <v>48</v>
      </c>
      <c r="I275" s="60" t="s">
        <v>49</v>
      </c>
      <c r="J275" s="61" t="s">
        <v>50</v>
      </c>
      <c r="K275" s="61"/>
      <c r="L275" s="61" t="s">
        <v>51</v>
      </c>
      <c r="M275" s="62" t="s">
        <v>52</v>
      </c>
      <c r="N275" s="62" t="s">
        <v>53</v>
      </c>
      <c r="O275" s="62" t="s">
        <v>54</v>
      </c>
      <c r="P275" s="62" t="s">
        <v>55</v>
      </c>
      <c r="Q275" s="62" t="s">
        <v>56</v>
      </c>
      <c r="R275" s="62" t="s">
        <v>57</v>
      </c>
      <c r="S275" s="62" t="s">
        <v>58</v>
      </c>
      <c r="T275" s="62" t="s">
        <v>59</v>
      </c>
      <c r="U275" s="62" t="s">
        <v>60</v>
      </c>
      <c r="V275" s="62" t="s">
        <v>61</v>
      </c>
      <c r="W275" s="62" t="s">
        <v>62</v>
      </c>
      <c r="X275" s="62" t="s">
        <v>63</v>
      </c>
      <c r="Y275" s="63" t="s">
        <v>64</v>
      </c>
      <c r="Z275" s="62" t="s">
        <v>65</v>
      </c>
      <c r="AA275" s="62" t="s">
        <v>66</v>
      </c>
      <c r="AB275" s="64" t="s">
        <v>67</v>
      </c>
      <c r="AC275" s="44" t="s">
        <v>78</v>
      </c>
    </row>
    <row r="276" spans="1:29" ht="18" customHeight="1" x14ac:dyDescent="0.25">
      <c r="A276" s="48">
        <v>1</v>
      </c>
      <c r="B276" s="49" t="s">
        <v>15</v>
      </c>
      <c r="C276" s="65" t="s">
        <v>14</v>
      </c>
      <c r="D276" s="48" t="s">
        <v>6</v>
      </c>
      <c r="E276" s="52" t="s">
        <v>69</v>
      </c>
      <c r="F276" s="52" t="s">
        <v>253</v>
      </c>
      <c r="G276" s="52">
        <v>2120</v>
      </c>
      <c r="H276" s="52">
        <v>80</v>
      </c>
      <c r="I276" s="48">
        <f>(G276+H276)*20%</f>
        <v>440</v>
      </c>
      <c r="J276" s="52">
        <f>(G276+H276+I276)*14/100</f>
        <v>369.6</v>
      </c>
      <c r="K276" s="52"/>
      <c r="L276" s="52">
        <v>0</v>
      </c>
      <c r="M276" s="52">
        <v>50</v>
      </c>
      <c r="N276" s="52">
        <v>61</v>
      </c>
      <c r="O276" s="52">
        <v>60</v>
      </c>
      <c r="P276" s="52">
        <v>5</v>
      </c>
      <c r="Q276" s="66">
        <v>49.5</v>
      </c>
      <c r="R276" s="52">
        <v>100</v>
      </c>
      <c r="S276" s="52">
        <v>589</v>
      </c>
      <c r="T276" s="52">
        <v>10</v>
      </c>
      <c r="U276" s="52">
        <v>10</v>
      </c>
      <c r="V276" s="66">
        <f t="shared" ref="V276:V293" si="83">J276*2/100</f>
        <v>7.3920000000000003</v>
      </c>
      <c r="W276" s="66">
        <f t="shared" ref="W276:W293" si="84">J276*30/100</f>
        <v>110.88</v>
      </c>
      <c r="X276" s="52">
        <v>0</v>
      </c>
      <c r="Y276" s="66">
        <f t="shared" ref="Y276:Y287" si="85">SUM(G276:X276)</f>
        <v>4062.3719999999998</v>
      </c>
      <c r="Z276" s="66">
        <f t="shared" ref="Z276:Z285" si="86">Y276*5/100</f>
        <v>203.11860000000001</v>
      </c>
      <c r="AA276" s="52">
        <v>400</v>
      </c>
      <c r="AB276" s="66">
        <f t="shared" ref="AB276:AB285" si="87">Y276+Z276+AA276</f>
        <v>4665.4906000000001</v>
      </c>
      <c r="AC276" s="48" t="s">
        <v>81</v>
      </c>
    </row>
    <row r="277" spans="1:29" ht="18" customHeight="1" x14ac:dyDescent="0.25">
      <c r="A277" s="48">
        <v>2</v>
      </c>
      <c r="B277" s="52" t="s">
        <v>71</v>
      </c>
      <c r="C277" s="65" t="s">
        <v>14</v>
      </c>
      <c r="D277" s="48" t="s">
        <v>20</v>
      </c>
      <c r="E277" s="52" t="s">
        <v>69</v>
      </c>
      <c r="F277" s="52" t="s">
        <v>254</v>
      </c>
      <c r="G277" s="52">
        <v>1480</v>
      </c>
      <c r="H277" s="52">
        <v>80</v>
      </c>
      <c r="I277" s="48">
        <f t="shared" ref="I277:I279" si="88">(G277+H277)*20%</f>
        <v>312</v>
      </c>
      <c r="J277" s="52">
        <f t="shared" ref="J277:J287" si="89">(G277+H277+I277)*14/100</f>
        <v>262.08</v>
      </c>
      <c r="K277" s="52"/>
      <c r="L277" s="52">
        <v>0</v>
      </c>
      <c r="M277" s="52">
        <v>50</v>
      </c>
      <c r="N277" s="52">
        <v>61</v>
      </c>
      <c r="O277" s="52">
        <v>60</v>
      </c>
      <c r="P277" s="52">
        <v>5</v>
      </c>
      <c r="Q277" s="66">
        <v>49.5</v>
      </c>
      <c r="R277" s="52">
        <v>100</v>
      </c>
      <c r="S277" s="52">
        <v>686</v>
      </c>
      <c r="T277" s="52">
        <v>10</v>
      </c>
      <c r="U277" s="52">
        <v>10</v>
      </c>
      <c r="V277" s="66">
        <f t="shared" si="83"/>
        <v>5.2416</v>
      </c>
      <c r="W277" s="66">
        <f t="shared" si="84"/>
        <v>78.623999999999995</v>
      </c>
      <c r="X277" s="52">
        <v>137</v>
      </c>
      <c r="Y277" s="66">
        <f t="shared" si="85"/>
        <v>3386.4455999999996</v>
      </c>
      <c r="Z277" s="66">
        <f t="shared" si="86"/>
        <v>169.32227999999998</v>
      </c>
      <c r="AA277" s="52">
        <v>400</v>
      </c>
      <c r="AB277" s="66">
        <f t="shared" si="87"/>
        <v>3955.7678799999994</v>
      </c>
      <c r="AC277" s="48" t="s">
        <v>81</v>
      </c>
    </row>
    <row r="278" spans="1:29" ht="18" customHeight="1" x14ac:dyDescent="0.25">
      <c r="A278" s="48">
        <v>3</v>
      </c>
      <c r="B278" s="52" t="s">
        <v>72</v>
      </c>
      <c r="C278" s="65" t="s">
        <v>14</v>
      </c>
      <c r="D278" s="48" t="s">
        <v>25</v>
      </c>
      <c r="E278" s="52" t="s">
        <v>69</v>
      </c>
      <c r="F278" s="52" t="s">
        <v>85</v>
      </c>
      <c r="G278" s="52">
        <v>3430</v>
      </c>
      <c r="H278" s="52">
        <v>80</v>
      </c>
      <c r="I278" s="48">
        <f t="shared" si="88"/>
        <v>702</v>
      </c>
      <c r="J278" s="52">
        <f t="shared" si="89"/>
        <v>589.67999999999995</v>
      </c>
      <c r="K278" s="52"/>
      <c r="L278" s="52">
        <v>0</v>
      </c>
      <c r="M278" s="52">
        <v>50</v>
      </c>
      <c r="N278" s="52">
        <v>61</v>
      </c>
      <c r="O278" s="52">
        <v>60</v>
      </c>
      <c r="P278" s="52">
        <v>5</v>
      </c>
      <c r="Q278" s="66">
        <v>87.09</v>
      </c>
      <c r="R278" s="52">
        <v>0</v>
      </c>
      <c r="S278" s="52">
        <v>686</v>
      </c>
      <c r="T278" s="52">
        <v>10</v>
      </c>
      <c r="U278" s="52">
        <v>10</v>
      </c>
      <c r="V278" s="66">
        <f t="shared" si="83"/>
        <v>11.7936</v>
      </c>
      <c r="W278" s="66">
        <f t="shared" si="84"/>
        <v>176.90399999999997</v>
      </c>
      <c r="X278" s="52">
        <v>137</v>
      </c>
      <c r="Y278" s="66">
        <f t="shared" si="85"/>
        <v>6096.4675999999999</v>
      </c>
      <c r="Z278" s="66">
        <f t="shared" si="86"/>
        <v>304.82337999999999</v>
      </c>
      <c r="AA278" s="52">
        <v>400</v>
      </c>
      <c r="AB278" s="66">
        <f t="shared" si="87"/>
        <v>6801.2909799999998</v>
      </c>
      <c r="AC278" s="48" t="s">
        <v>81</v>
      </c>
    </row>
    <row r="279" spans="1:29" ht="18" customHeight="1" x14ac:dyDescent="0.25">
      <c r="A279" s="48">
        <v>4</v>
      </c>
      <c r="B279" s="52" t="s">
        <v>10</v>
      </c>
      <c r="C279" s="48" t="s">
        <v>9</v>
      </c>
      <c r="D279" s="48" t="s">
        <v>11</v>
      </c>
      <c r="E279" s="52" t="s">
        <v>69</v>
      </c>
      <c r="F279" s="52" t="s">
        <v>255</v>
      </c>
      <c r="G279" s="52">
        <v>2610</v>
      </c>
      <c r="H279" s="52">
        <v>80</v>
      </c>
      <c r="I279" s="48">
        <f t="shared" si="88"/>
        <v>538</v>
      </c>
      <c r="J279" s="52">
        <f t="shared" si="89"/>
        <v>451.92</v>
      </c>
      <c r="K279" s="52"/>
      <c r="L279" s="52">
        <v>0</v>
      </c>
      <c r="M279" s="52">
        <v>50</v>
      </c>
      <c r="N279" s="52">
        <v>61</v>
      </c>
      <c r="O279" s="52">
        <v>60</v>
      </c>
      <c r="P279" s="52">
        <v>5</v>
      </c>
      <c r="Q279" s="66">
        <v>147.30000000000001</v>
      </c>
      <c r="R279" s="52">
        <v>0</v>
      </c>
      <c r="S279" s="52">
        <v>686</v>
      </c>
      <c r="T279" s="52">
        <v>10</v>
      </c>
      <c r="U279" s="52">
        <v>10</v>
      </c>
      <c r="V279" s="66">
        <f t="shared" si="83"/>
        <v>9.0384000000000011</v>
      </c>
      <c r="W279" s="66">
        <f t="shared" si="84"/>
        <v>135.57599999999999</v>
      </c>
      <c r="X279" s="52">
        <v>137</v>
      </c>
      <c r="Y279" s="66">
        <f t="shared" si="85"/>
        <v>4990.8344000000006</v>
      </c>
      <c r="Z279" s="66">
        <f t="shared" si="86"/>
        <v>249.54172000000003</v>
      </c>
      <c r="AA279" s="52">
        <v>400</v>
      </c>
      <c r="AB279" s="66">
        <f t="shared" si="87"/>
        <v>5640.3761200000008</v>
      </c>
      <c r="AC279" s="48" t="s">
        <v>81</v>
      </c>
    </row>
    <row r="280" spans="1:29" ht="18" customHeight="1" x14ac:dyDescent="0.25">
      <c r="A280" s="48">
        <v>5</v>
      </c>
      <c r="B280" s="52" t="s">
        <v>10</v>
      </c>
      <c r="C280" s="48" t="s">
        <v>9</v>
      </c>
      <c r="D280" s="48" t="s">
        <v>6</v>
      </c>
      <c r="E280" s="52" t="s">
        <v>69</v>
      </c>
      <c r="F280" s="52" t="s">
        <v>256</v>
      </c>
      <c r="G280" s="52">
        <v>2120</v>
      </c>
      <c r="H280" s="52">
        <v>80</v>
      </c>
      <c r="I280" s="48">
        <f>(G280+H280)*20%</f>
        <v>440</v>
      </c>
      <c r="J280" s="52">
        <f t="shared" si="89"/>
        <v>369.6</v>
      </c>
      <c r="K280" s="52"/>
      <c r="L280" s="52">
        <v>0</v>
      </c>
      <c r="M280" s="52">
        <v>50</v>
      </c>
      <c r="N280" s="52">
        <v>61</v>
      </c>
      <c r="O280" s="52">
        <v>60</v>
      </c>
      <c r="P280" s="52">
        <v>5</v>
      </c>
      <c r="Q280" s="66">
        <v>147.30000000000001</v>
      </c>
      <c r="R280" s="52">
        <v>0</v>
      </c>
      <c r="S280" s="52">
        <v>686</v>
      </c>
      <c r="T280" s="52">
        <v>10</v>
      </c>
      <c r="U280" s="52">
        <v>10</v>
      </c>
      <c r="V280" s="66">
        <f t="shared" si="83"/>
        <v>7.3920000000000003</v>
      </c>
      <c r="W280" s="66">
        <f t="shared" si="84"/>
        <v>110.88</v>
      </c>
      <c r="X280" s="52">
        <v>137</v>
      </c>
      <c r="Y280" s="66">
        <f t="shared" si="85"/>
        <v>4294.1719999999996</v>
      </c>
      <c r="Z280" s="66">
        <f t="shared" si="86"/>
        <v>214.70859999999996</v>
      </c>
      <c r="AA280" s="52">
        <v>400</v>
      </c>
      <c r="AB280" s="66">
        <f t="shared" si="87"/>
        <v>4908.8805999999995</v>
      </c>
      <c r="AC280" s="48" t="s">
        <v>81</v>
      </c>
    </row>
    <row r="281" spans="1:29" ht="18" customHeight="1" x14ac:dyDescent="0.25">
      <c r="A281" s="48">
        <v>6</v>
      </c>
      <c r="B281" s="52" t="s">
        <v>28</v>
      </c>
      <c r="C281" s="48" t="s">
        <v>21</v>
      </c>
      <c r="D281" s="48" t="s">
        <v>25</v>
      </c>
      <c r="E281" s="52" t="s">
        <v>69</v>
      </c>
      <c r="F281" s="52" t="s">
        <v>89</v>
      </c>
      <c r="G281" s="52">
        <v>3430</v>
      </c>
      <c r="H281" s="52">
        <v>80</v>
      </c>
      <c r="I281" s="48">
        <f t="shared" ref="I281:I285" si="90">(G281+H281)*20%</f>
        <v>702</v>
      </c>
      <c r="J281" s="52">
        <f t="shared" si="89"/>
        <v>589.67999999999995</v>
      </c>
      <c r="K281" s="52"/>
      <c r="L281" s="52">
        <v>0</v>
      </c>
      <c r="M281" s="52">
        <v>50</v>
      </c>
      <c r="N281" s="52">
        <v>61</v>
      </c>
      <c r="O281" s="52">
        <v>60</v>
      </c>
      <c r="P281" s="52">
        <v>5</v>
      </c>
      <c r="Q281" s="66">
        <v>105.69</v>
      </c>
      <c r="R281" s="52">
        <v>0</v>
      </c>
      <c r="S281" s="52">
        <v>686</v>
      </c>
      <c r="T281" s="52">
        <v>10</v>
      </c>
      <c r="U281" s="52">
        <v>10</v>
      </c>
      <c r="V281" s="66">
        <f t="shared" si="83"/>
        <v>11.7936</v>
      </c>
      <c r="W281" s="66">
        <f t="shared" si="84"/>
        <v>176.90399999999997</v>
      </c>
      <c r="X281" s="52">
        <v>130.30000000000001</v>
      </c>
      <c r="Y281" s="66">
        <f t="shared" si="85"/>
        <v>6108.3675999999996</v>
      </c>
      <c r="Z281" s="66">
        <f t="shared" si="86"/>
        <v>305.41837999999996</v>
      </c>
      <c r="AA281" s="52">
        <v>400</v>
      </c>
      <c r="AB281" s="66">
        <f t="shared" si="87"/>
        <v>6813.7859799999997</v>
      </c>
      <c r="AC281" s="48" t="s">
        <v>81</v>
      </c>
    </row>
    <row r="282" spans="1:29" ht="18" customHeight="1" x14ac:dyDescent="0.25">
      <c r="A282" s="48">
        <v>7</v>
      </c>
      <c r="B282" s="52" t="s">
        <v>28</v>
      </c>
      <c r="C282" s="48" t="s">
        <v>21</v>
      </c>
      <c r="D282" s="48" t="s">
        <v>20</v>
      </c>
      <c r="E282" s="52" t="s">
        <v>69</v>
      </c>
      <c r="F282" s="52" t="s">
        <v>90</v>
      </c>
      <c r="G282" s="52">
        <v>1480</v>
      </c>
      <c r="H282" s="52">
        <v>80</v>
      </c>
      <c r="I282" s="48">
        <f t="shared" si="90"/>
        <v>312</v>
      </c>
      <c r="J282" s="52">
        <f t="shared" si="89"/>
        <v>262.08</v>
      </c>
      <c r="K282" s="52"/>
      <c r="L282" s="52">
        <v>17</v>
      </c>
      <c r="M282" s="52">
        <v>50</v>
      </c>
      <c r="N282" s="52">
        <v>61</v>
      </c>
      <c r="O282" s="52">
        <v>60</v>
      </c>
      <c r="P282" s="52">
        <v>5</v>
      </c>
      <c r="Q282" s="66">
        <v>90</v>
      </c>
      <c r="R282" s="52">
        <v>100</v>
      </c>
      <c r="S282" s="52">
        <v>686</v>
      </c>
      <c r="T282" s="52">
        <v>10</v>
      </c>
      <c r="U282" s="52">
        <v>10</v>
      </c>
      <c r="V282" s="66">
        <f t="shared" si="83"/>
        <v>5.2416</v>
      </c>
      <c r="W282" s="66">
        <f t="shared" si="84"/>
        <v>78.623999999999995</v>
      </c>
      <c r="X282" s="52">
        <v>130.30000000000001</v>
      </c>
      <c r="Y282" s="66">
        <f t="shared" si="85"/>
        <v>3437.2455999999997</v>
      </c>
      <c r="Z282" s="66">
        <f t="shared" si="86"/>
        <v>171.86228</v>
      </c>
      <c r="AA282" s="52">
        <v>400</v>
      </c>
      <c r="AB282" s="66">
        <f t="shared" si="87"/>
        <v>4009.1078799999996</v>
      </c>
      <c r="AC282" s="48" t="s">
        <v>81</v>
      </c>
    </row>
    <row r="283" spans="1:29" ht="18" customHeight="1" x14ac:dyDescent="0.25">
      <c r="A283" s="48">
        <v>8</v>
      </c>
      <c r="B283" s="52" t="s">
        <v>28</v>
      </c>
      <c r="C283" s="48" t="s">
        <v>21</v>
      </c>
      <c r="D283" s="48" t="s">
        <v>17</v>
      </c>
      <c r="E283" s="52" t="s">
        <v>69</v>
      </c>
      <c r="F283" s="52" t="s">
        <v>257</v>
      </c>
      <c r="G283" s="52">
        <v>1270</v>
      </c>
      <c r="H283" s="52">
        <v>80</v>
      </c>
      <c r="I283" s="48">
        <f t="shared" si="90"/>
        <v>270</v>
      </c>
      <c r="J283" s="52">
        <f t="shared" si="89"/>
        <v>226.8</v>
      </c>
      <c r="K283" s="52"/>
      <c r="L283" s="52">
        <v>17</v>
      </c>
      <c r="M283" s="52">
        <v>50</v>
      </c>
      <c r="N283" s="52">
        <v>61</v>
      </c>
      <c r="O283" s="52">
        <v>60</v>
      </c>
      <c r="P283" s="52">
        <v>5</v>
      </c>
      <c r="Q283" s="66">
        <v>90</v>
      </c>
      <c r="R283" s="52">
        <v>100</v>
      </c>
      <c r="S283" s="52">
        <v>686</v>
      </c>
      <c r="T283" s="52">
        <v>10</v>
      </c>
      <c r="U283" s="52">
        <v>10</v>
      </c>
      <c r="V283" s="66">
        <f t="shared" si="83"/>
        <v>4.5360000000000005</v>
      </c>
      <c r="W283" s="66">
        <f t="shared" si="84"/>
        <v>68.040000000000006</v>
      </c>
      <c r="X283" s="52">
        <v>134</v>
      </c>
      <c r="Y283" s="66">
        <f t="shared" si="85"/>
        <v>3142.3760000000002</v>
      </c>
      <c r="Z283" s="66">
        <f t="shared" si="86"/>
        <v>157.11880000000002</v>
      </c>
      <c r="AA283" s="52">
        <v>400</v>
      </c>
      <c r="AB283" s="66">
        <f t="shared" si="87"/>
        <v>3699.4948000000004</v>
      </c>
      <c r="AC283" s="48" t="s">
        <v>81</v>
      </c>
    </row>
    <row r="284" spans="1:29" ht="18" customHeight="1" x14ac:dyDescent="0.25">
      <c r="A284" s="48">
        <v>9</v>
      </c>
      <c r="B284" s="52" t="s">
        <v>19</v>
      </c>
      <c r="C284" s="48" t="s">
        <v>18</v>
      </c>
      <c r="D284" s="48" t="s">
        <v>17</v>
      </c>
      <c r="E284" s="52" t="s">
        <v>69</v>
      </c>
      <c r="F284" s="52" t="s">
        <v>94</v>
      </c>
      <c r="G284" s="52">
        <v>1170</v>
      </c>
      <c r="H284" s="52">
        <v>80</v>
      </c>
      <c r="I284" s="48">
        <f t="shared" si="90"/>
        <v>250</v>
      </c>
      <c r="J284" s="52">
        <f t="shared" si="89"/>
        <v>210</v>
      </c>
      <c r="K284" s="52"/>
      <c r="L284" s="52">
        <v>0</v>
      </c>
      <c r="M284" s="52">
        <v>50</v>
      </c>
      <c r="N284" s="52">
        <v>61</v>
      </c>
      <c r="O284" s="52">
        <v>60</v>
      </c>
      <c r="P284" s="52">
        <v>5</v>
      </c>
      <c r="Q284" s="66">
        <v>112.49</v>
      </c>
      <c r="R284" s="52">
        <v>0</v>
      </c>
      <c r="S284" s="52">
        <v>603</v>
      </c>
      <c r="T284" s="52">
        <v>10</v>
      </c>
      <c r="U284" s="52">
        <v>10</v>
      </c>
      <c r="V284" s="66">
        <f t="shared" si="83"/>
        <v>4.2</v>
      </c>
      <c r="W284" s="66">
        <f t="shared" si="84"/>
        <v>63</v>
      </c>
      <c r="X284" s="52">
        <v>135</v>
      </c>
      <c r="Y284" s="66">
        <f t="shared" si="85"/>
        <v>2823.6899999999996</v>
      </c>
      <c r="Z284" s="66">
        <f t="shared" si="86"/>
        <v>141.18449999999996</v>
      </c>
      <c r="AA284" s="52">
        <v>400</v>
      </c>
      <c r="AB284" s="66">
        <f t="shared" si="87"/>
        <v>3364.8744999999994</v>
      </c>
      <c r="AC284" s="48" t="s">
        <v>81</v>
      </c>
    </row>
    <row r="285" spans="1:29" ht="18" customHeight="1" x14ac:dyDescent="0.25">
      <c r="A285" s="48">
        <v>10</v>
      </c>
      <c r="B285" s="52" t="s">
        <v>19</v>
      </c>
      <c r="C285" s="48" t="s">
        <v>18</v>
      </c>
      <c r="D285" s="48" t="s">
        <v>17</v>
      </c>
      <c r="E285" s="52" t="s">
        <v>69</v>
      </c>
      <c r="F285" s="52" t="s">
        <v>258</v>
      </c>
      <c r="G285" s="52">
        <v>1270</v>
      </c>
      <c r="H285" s="52">
        <v>80</v>
      </c>
      <c r="I285" s="48">
        <f t="shared" si="90"/>
        <v>270</v>
      </c>
      <c r="J285" s="52">
        <f t="shared" si="89"/>
        <v>226.8</v>
      </c>
      <c r="K285" s="52"/>
      <c r="L285" s="52">
        <v>0</v>
      </c>
      <c r="M285" s="52">
        <v>50</v>
      </c>
      <c r="N285" s="52">
        <v>61</v>
      </c>
      <c r="O285" s="52">
        <v>60</v>
      </c>
      <c r="P285" s="52">
        <v>5</v>
      </c>
      <c r="Q285" s="66">
        <v>105.02</v>
      </c>
      <c r="R285" s="52">
        <v>0</v>
      </c>
      <c r="S285" s="52">
        <v>603</v>
      </c>
      <c r="T285" s="52">
        <v>10</v>
      </c>
      <c r="U285" s="52">
        <v>10</v>
      </c>
      <c r="V285" s="66">
        <f t="shared" si="83"/>
        <v>4.5360000000000005</v>
      </c>
      <c r="W285" s="66">
        <f t="shared" si="84"/>
        <v>68.040000000000006</v>
      </c>
      <c r="X285" s="52">
        <v>129</v>
      </c>
      <c r="Y285" s="66">
        <f t="shared" si="85"/>
        <v>2952.3960000000002</v>
      </c>
      <c r="Z285" s="66">
        <f t="shared" si="86"/>
        <v>147.61980000000003</v>
      </c>
      <c r="AA285" s="52">
        <v>400</v>
      </c>
      <c r="AB285" s="66">
        <f t="shared" si="87"/>
        <v>3500.0158000000001</v>
      </c>
      <c r="AC285" s="48" t="s">
        <v>81</v>
      </c>
    </row>
    <row r="286" spans="1:29" ht="18" customHeight="1" x14ac:dyDescent="0.25">
      <c r="A286" s="48">
        <v>11</v>
      </c>
      <c r="B286" s="52" t="s">
        <v>73</v>
      </c>
      <c r="C286" s="48" t="s">
        <v>18</v>
      </c>
      <c r="D286" s="48" t="s">
        <v>20</v>
      </c>
      <c r="E286" s="52" t="s">
        <v>69</v>
      </c>
      <c r="F286" s="52" t="s">
        <v>259</v>
      </c>
      <c r="G286" s="52">
        <v>1480</v>
      </c>
      <c r="H286" s="52">
        <v>80</v>
      </c>
      <c r="I286" s="48">
        <v>312</v>
      </c>
      <c r="J286" s="52">
        <f t="shared" si="89"/>
        <v>262.08</v>
      </c>
      <c r="K286" s="52"/>
      <c r="L286" s="52">
        <v>17</v>
      </c>
      <c r="M286" s="52">
        <v>50</v>
      </c>
      <c r="N286" s="52">
        <v>61</v>
      </c>
      <c r="O286" s="52">
        <v>60</v>
      </c>
      <c r="P286" s="52">
        <v>5</v>
      </c>
      <c r="Q286" s="66">
        <v>45</v>
      </c>
      <c r="R286" s="52">
        <v>0</v>
      </c>
      <c r="S286" s="52">
        <v>686</v>
      </c>
      <c r="T286" s="52">
        <v>10</v>
      </c>
      <c r="U286" s="52">
        <v>10</v>
      </c>
      <c r="V286" s="66">
        <f t="shared" si="83"/>
        <v>5.2416</v>
      </c>
      <c r="W286" s="66">
        <f t="shared" si="84"/>
        <v>78.623999999999995</v>
      </c>
      <c r="X286" s="52">
        <v>134</v>
      </c>
      <c r="Y286" s="66">
        <f t="shared" si="85"/>
        <v>3295.9455999999996</v>
      </c>
      <c r="Z286" s="66">
        <f>Y286*5/100</f>
        <v>164.79728</v>
      </c>
      <c r="AA286" s="52">
        <v>400</v>
      </c>
      <c r="AB286" s="66">
        <f>Y286+Z286+AA286</f>
        <v>3860.7428799999998</v>
      </c>
      <c r="AC286" s="48" t="s">
        <v>81</v>
      </c>
    </row>
    <row r="287" spans="1:29" x14ac:dyDescent="0.25">
      <c r="A287" s="48">
        <v>12</v>
      </c>
      <c r="B287" s="49" t="s">
        <v>22</v>
      </c>
      <c r="C287" s="48" t="s">
        <v>21</v>
      </c>
      <c r="D287" s="48" t="s">
        <v>20</v>
      </c>
      <c r="E287" s="52" t="s">
        <v>69</v>
      </c>
      <c r="F287" s="52" t="s">
        <v>97</v>
      </c>
      <c r="G287" s="52">
        <v>1480</v>
      </c>
      <c r="H287" s="52">
        <v>80</v>
      </c>
      <c r="I287" s="48">
        <v>312</v>
      </c>
      <c r="J287" s="52">
        <f t="shared" si="89"/>
        <v>262.08</v>
      </c>
      <c r="K287" s="52"/>
      <c r="L287" s="52">
        <v>0</v>
      </c>
      <c r="M287" s="52">
        <v>50</v>
      </c>
      <c r="N287" s="52">
        <v>61</v>
      </c>
      <c r="O287" s="52">
        <v>60</v>
      </c>
      <c r="P287" s="52">
        <v>5</v>
      </c>
      <c r="Q287" s="66">
        <v>222.59</v>
      </c>
      <c r="R287" s="52">
        <v>0</v>
      </c>
      <c r="S287" s="52">
        <v>603</v>
      </c>
      <c r="T287" s="52">
        <v>10</v>
      </c>
      <c r="U287" s="52">
        <v>10</v>
      </c>
      <c r="V287" s="66">
        <f t="shared" si="83"/>
        <v>5.2416</v>
      </c>
      <c r="W287" s="66">
        <f t="shared" si="84"/>
        <v>78.623999999999995</v>
      </c>
      <c r="X287" s="52">
        <v>135</v>
      </c>
      <c r="Y287" s="66">
        <f t="shared" si="85"/>
        <v>3374.5355999999997</v>
      </c>
      <c r="Z287" s="66">
        <f>Y287*5/100</f>
        <v>168.72677999999999</v>
      </c>
      <c r="AA287" s="52">
        <v>400</v>
      </c>
      <c r="AB287" s="66">
        <f>Y287+Z287+AA287</f>
        <v>3943.2623799999997</v>
      </c>
      <c r="AC287" s="48" t="s">
        <v>81</v>
      </c>
    </row>
    <row r="288" spans="1:29" ht="18" customHeight="1" x14ac:dyDescent="0.25">
      <c r="A288" s="48">
        <v>13</v>
      </c>
      <c r="B288" s="49" t="s">
        <v>8</v>
      </c>
      <c r="C288" s="48" t="s">
        <v>7</v>
      </c>
      <c r="D288" s="48" t="s">
        <v>6</v>
      </c>
      <c r="E288" s="52" t="s">
        <v>69</v>
      </c>
      <c r="F288" s="52" t="s">
        <v>260</v>
      </c>
      <c r="G288" s="52">
        <v>2120</v>
      </c>
      <c r="H288" s="52">
        <v>80</v>
      </c>
      <c r="I288" s="48">
        <v>440</v>
      </c>
      <c r="J288" s="66">
        <f t="shared" ref="J288" si="91">2640*14/100</f>
        <v>369.6</v>
      </c>
      <c r="K288" s="66"/>
      <c r="L288" s="52">
        <v>0</v>
      </c>
      <c r="M288" s="52">
        <v>50</v>
      </c>
      <c r="N288" s="52">
        <v>61</v>
      </c>
      <c r="O288" s="52">
        <v>60</v>
      </c>
      <c r="P288" s="52">
        <v>5</v>
      </c>
      <c r="Q288" s="66">
        <v>118.03</v>
      </c>
      <c r="R288" s="52">
        <v>0</v>
      </c>
      <c r="S288" s="52">
        <v>686</v>
      </c>
      <c r="T288" s="52">
        <v>10</v>
      </c>
      <c r="U288" s="52">
        <v>10</v>
      </c>
      <c r="V288" s="66">
        <f t="shared" si="83"/>
        <v>7.3920000000000003</v>
      </c>
      <c r="W288" s="66">
        <f t="shared" si="84"/>
        <v>110.88</v>
      </c>
      <c r="X288" s="52">
        <v>148</v>
      </c>
      <c r="Y288" s="66">
        <f>G288+H288+I288+J288+M288+N288+O288+P288+Q288+R288+S288+T288+U288+V288+W288+X288</f>
        <v>4275.902</v>
      </c>
      <c r="Z288" s="66">
        <f>Y288*5/100</f>
        <v>213.79510000000002</v>
      </c>
      <c r="AA288" s="52">
        <v>400</v>
      </c>
      <c r="AB288" s="66">
        <f>Y288+Z288+AA288</f>
        <v>4889.6971000000003</v>
      </c>
      <c r="AC288" s="48" t="s">
        <v>81</v>
      </c>
    </row>
    <row r="289" spans="1:30" x14ac:dyDescent="0.25">
      <c r="A289" s="48">
        <v>14</v>
      </c>
      <c r="B289" s="49" t="s">
        <v>8</v>
      </c>
      <c r="C289" s="48" t="s">
        <v>7</v>
      </c>
      <c r="D289" s="48" t="s">
        <v>17</v>
      </c>
      <c r="E289" s="52" t="s">
        <v>69</v>
      </c>
      <c r="F289" s="52" t="s">
        <v>89</v>
      </c>
      <c r="G289" s="52">
        <v>1270</v>
      </c>
      <c r="H289" s="52">
        <v>80</v>
      </c>
      <c r="I289" s="48">
        <f t="shared" ref="I289" si="92">(G289+H289)*20%</f>
        <v>270</v>
      </c>
      <c r="J289" s="52">
        <f t="shared" ref="J289:J290" si="93">(G289+H289+I289)*14/100</f>
        <v>226.8</v>
      </c>
      <c r="K289" s="52"/>
      <c r="L289" s="52">
        <v>0</v>
      </c>
      <c r="M289" s="52">
        <v>50</v>
      </c>
      <c r="N289" s="52">
        <v>61</v>
      </c>
      <c r="O289" s="52">
        <v>60</v>
      </c>
      <c r="P289" s="52">
        <v>5</v>
      </c>
      <c r="Q289" s="66">
        <v>105.91</v>
      </c>
      <c r="R289" s="52">
        <v>0</v>
      </c>
      <c r="S289" s="52">
        <v>686</v>
      </c>
      <c r="T289" s="52">
        <v>10</v>
      </c>
      <c r="U289" s="52">
        <v>10</v>
      </c>
      <c r="V289" s="66">
        <f t="shared" si="83"/>
        <v>4.5360000000000005</v>
      </c>
      <c r="W289" s="66">
        <f t="shared" si="84"/>
        <v>68.040000000000006</v>
      </c>
      <c r="X289" s="52">
        <v>129</v>
      </c>
      <c r="Y289" s="66">
        <f>SUM(G289:X289)</f>
        <v>3036.2860000000001</v>
      </c>
      <c r="Z289" s="66">
        <f t="shared" ref="Z289" si="94">Y289*5/100</f>
        <v>151.8143</v>
      </c>
      <c r="AA289" s="52">
        <v>400</v>
      </c>
      <c r="AB289" s="66">
        <f t="shared" ref="AB289" si="95">Y289+Z289+AA289</f>
        <v>3588.1003000000001</v>
      </c>
      <c r="AC289" s="48" t="s">
        <v>81</v>
      </c>
    </row>
    <row r="290" spans="1:30" ht="18" customHeight="1" x14ac:dyDescent="0.25">
      <c r="A290" s="48">
        <v>15</v>
      </c>
      <c r="B290" s="52" t="s">
        <v>16</v>
      </c>
      <c r="C290" s="48" t="s">
        <v>12</v>
      </c>
      <c r="D290" s="48" t="s">
        <v>11</v>
      </c>
      <c r="E290" s="52" t="s">
        <v>69</v>
      </c>
      <c r="F290" s="52" t="s">
        <v>99</v>
      </c>
      <c r="G290" s="52">
        <v>2610</v>
      </c>
      <c r="H290" s="52">
        <v>80</v>
      </c>
      <c r="I290" s="48">
        <v>538</v>
      </c>
      <c r="J290" s="52">
        <f t="shared" si="93"/>
        <v>451.92</v>
      </c>
      <c r="K290" s="52"/>
      <c r="L290" s="52">
        <v>0</v>
      </c>
      <c r="M290" s="52">
        <v>50</v>
      </c>
      <c r="N290" s="52">
        <v>61</v>
      </c>
      <c r="O290" s="52">
        <v>60</v>
      </c>
      <c r="P290" s="52">
        <v>5</v>
      </c>
      <c r="Q290" s="66">
        <v>116.97</v>
      </c>
      <c r="R290" s="52">
        <v>0</v>
      </c>
      <c r="S290" s="52">
        <v>686</v>
      </c>
      <c r="T290" s="52">
        <v>10</v>
      </c>
      <c r="U290" s="52">
        <v>10</v>
      </c>
      <c r="V290" s="66">
        <f t="shared" si="83"/>
        <v>9.0384000000000011</v>
      </c>
      <c r="W290" s="66">
        <f t="shared" si="84"/>
        <v>135.57599999999999</v>
      </c>
      <c r="X290" s="52">
        <v>137</v>
      </c>
      <c r="Y290" s="66">
        <f>SUM(G290:X290)</f>
        <v>4960.5043999999998</v>
      </c>
      <c r="Z290" s="66">
        <f>Y290*5/100</f>
        <v>248.02521999999996</v>
      </c>
      <c r="AA290" s="52">
        <v>400</v>
      </c>
      <c r="AB290" s="66">
        <f>Y290+Z290+AA290</f>
        <v>5608.5296199999993</v>
      </c>
      <c r="AC290" s="48" t="s">
        <v>81</v>
      </c>
    </row>
    <row r="291" spans="1:30" ht="18" customHeight="1" x14ac:dyDescent="0.25">
      <c r="A291" s="48">
        <v>16</v>
      </c>
      <c r="B291" s="49" t="s">
        <v>74</v>
      </c>
      <c r="C291" s="48" t="s">
        <v>12</v>
      </c>
      <c r="D291" s="48" t="s">
        <v>11</v>
      </c>
      <c r="E291" s="52" t="s">
        <v>69</v>
      </c>
      <c r="F291" s="52" t="s">
        <v>100</v>
      </c>
      <c r="G291" s="52">
        <v>2610</v>
      </c>
      <c r="H291" s="52">
        <v>80</v>
      </c>
      <c r="I291" s="48">
        <v>538</v>
      </c>
      <c r="J291" s="52">
        <f>3228*14/100</f>
        <v>451.92</v>
      </c>
      <c r="K291" s="52"/>
      <c r="L291" s="52">
        <v>0</v>
      </c>
      <c r="M291" s="52">
        <v>50</v>
      </c>
      <c r="N291" s="52">
        <v>61</v>
      </c>
      <c r="O291" s="52">
        <v>60</v>
      </c>
      <c r="P291" s="52">
        <v>5</v>
      </c>
      <c r="Q291" s="66">
        <v>45</v>
      </c>
      <c r="R291" s="52">
        <v>0</v>
      </c>
      <c r="S291" s="52">
        <v>589</v>
      </c>
      <c r="T291" s="52">
        <v>10</v>
      </c>
      <c r="U291" s="52">
        <v>10</v>
      </c>
      <c r="V291" s="66">
        <f t="shared" si="83"/>
        <v>9.0384000000000011</v>
      </c>
      <c r="W291" s="66">
        <f t="shared" si="84"/>
        <v>135.57599999999999</v>
      </c>
      <c r="X291" s="52">
        <v>0</v>
      </c>
      <c r="Y291" s="66">
        <f>G291+H291+I291+J291+M291+N291+O291+P291+Q291+R291+S291+T291+U291+V291+W291+X291</f>
        <v>4654.5344000000005</v>
      </c>
      <c r="Z291" s="66">
        <f>Y291*5/100</f>
        <v>232.72672000000003</v>
      </c>
      <c r="AA291" s="52">
        <v>400</v>
      </c>
      <c r="AB291" s="66">
        <f t="shared" ref="AB291:AB292" si="96">Y291+Z291+AA291</f>
        <v>5287.2611200000001</v>
      </c>
      <c r="AC291" s="48" t="s">
        <v>81</v>
      </c>
    </row>
    <row r="292" spans="1:30" x14ac:dyDescent="0.25">
      <c r="A292" s="48">
        <v>17</v>
      </c>
      <c r="B292" s="52" t="s">
        <v>75</v>
      </c>
      <c r="C292" s="48" t="s">
        <v>23</v>
      </c>
      <c r="D292" s="48" t="s">
        <v>17</v>
      </c>
      <c r="E292" s="52" t="s">
        <v>69</v>
      </c>
      <c r="F292" s="52" t="s">
        <v>101</v>
      </c>
      <c r="G292" s="52">
        <v>1170</v>
      </c>
      <c r="H292" s="52">
        <v>80</v>
      </c>
      <c r="I292" s="48">
        <f t="shared" ref="I292" si="97">(G292+H292)*20%</f>
        <v>250</v>
      </c>
      <c r="J292" s="52">
        <f t="shared" ref="J292:J293" si="98">(G292+H292+I292)*14/100</f>
        <v>210</v>
      </c>
      <c r="K292" s="52"/>
      <c r="L292" s="52">
        <v>0</v>
      </c>
      <c r="M292" s="52">
        <v>50</v>
      </c>
      <c r="N292" s="52">
        <v>61</v>
      </c>
      <c r="O292" s="52">
        <v>0</v>
      </c>
      <c r="P292" s="52">
        <v>5</v>
      </c>
      <c r="Q292" s="66">
        <v>173.02</v>
      </c>
      <c r="R292" s="52">
        <v>170</v>
      </c>
      <c r="S292" s="52">
        <v>603</v>
      </c>
      <c r="T292" s="52">
        <v>10</v>
      </c>
      <c r="U292" s="52">
        <v>10</v>
      </c>
      <c r="V292" s="66">
        <f t="shared" si="83"/>
        <v>4.2</v>
      </c>
      <c r="W292" s="66">
        <f t="shared" si="84"/>
        <v>63</v>
      </c>
      <c r="X292" s="52">
        <v>135</v>
      </c>
      <c r="Y292" s="66">
        <f>G292+H292+I292+J292+M292+N292+O292+P292+Q292+R292+S292+T292+U292+V292+W292+X292</f>
        <v>2994.22</v>
      </c>
      <c r="Z292" s="66">
        <f t="shared" ref="Z292" si="99">Y292*5/100</f>
        <v>149.71099999999998</v>
      </c>
      <c r="AA292" s="52">
        <v>400</v>
      </c>
      <c r="AB292" s="66">
        <f t="shared" si="96"/>
        <v>3543.9309999999996</v>
      </c>
      <c r="AC292" s="48" t="s">
        <v>81</v>
      </c>
    </row>
    <row r="293" spans="1:30" ht="18" customHeight="1" x14ac:dyDescent="0.25">
      <c r="A293" s="48">
        <v>18</v>
      </c>
      <c r="B293" s="52" t="s">
        <v>75</v>
      </c>
      <c r="C293" s="48" t="s">
        <v>23</v>
      </c>
      <c r="D293" s="48" t="s">
        <v>17</v>
      </c>
      <c r="E293" s="52" t="s">
        <v>69</v>
      </c>
      <c r="F293" s="52" t="s">
        <v>103</v>
      </c>
      <c r="G293" s="52">
        <v>1270</v>
      </c>
      <c r="H293" s="52">
        <v>80</v>
      </c>
      <c r="I293" s="48">
        <v>270</v>
      </c>
      <c r="J293" s="52">
        <f t="shared" si="98"/>
        <v>226.8</v>
      </c>
      <c r="K293" s="52"/>
      <c r="L293" s="52">
        <v>0</v>
      </c>
      <c r="M293" s="52">
        <v>50</v>
      </c>
      <c r="N293" s="52">
        <v>61</v>
      </c>
      <c r="O293" s="52">
        <v>0</v>
      </c>
      <c r="P293" s="52">
        <v>5</v>
      </c>
      <c r="Q293" s="66">
        <v>150.9</v>
      </c>
      <c r="R293" s="52">
        <v>170</v>
      </c>
      <c r="S293" s="52">
        <v>686</v>
      </c>
      <c r="T293" s="52">
        <v>10</v>
      </c>
      <c r="U293" s="52">
        <v>10</v>
      </c>
      <c r="V293" s="66">
        <f t="shared" si="83"/>
        <v>4.5360000000000005</v>
      </c>
      <c r="W293" s="66">
        <f t="shared" si="84"/>
        <v>68.040000000000006</v>
      </c>
      <c r="X293" s="52">
        <v>148</v>
      </c>
      <c r="Y293" s="66">
        <f>G293+H293+I293+J293+M293+N293+O293+P293+Q293+R293+S293+T293+U293+V293+W293+X293</f>
        <v>3210.2759999999998</v>
      </c>
      <c r="Z293" s="66">
        <f>Y293*5/100</f>
        <v>160.5138</v>
      </c>
      <c r="AA293" s="52">
        <v>400</v>
      </c>
      <c r="AB293" s="66">
        <f>Y293+Z293+AA293</f>
        <v>3770.7898</v>
      </c>
      <c r="AC293" s="48" t="s">
        <v>81</v>
      </c>
    </row>
    <row r="295" spans="1:30" s="58" customFormat="1" x14ac:dyDescent="0.25">
      <c r="A295" s="57"/>
      <c r="C295" s="57"/>
      <c r="D295" s="57"/>
      <c r="I295" s="4"/>
      <c r="J295" s="5"/>
      <c r="K295" s="5"/>
      <c r="L295" s="5"/>
      <c r="M295" s="5"/>
      <c r="Q295" s="5"/>
    </row>
    <row r="300" spans="1:30" ht="20.25" customHeight="1" x14ac:dyDescent="0.25">
      <c r="A300" s="82" t="s">
        <v>261</v>
      </c>
      <c r="B300" s="82"/>
      <c r="C300" s="82"/>
      <c r="D300" s="82"/>
      <c r="E300" s="82"/>
      <c r="F300" s="82"/>
      <c r="G300" s="82"/>
      <c r="H300" s="82"/>
      <c r="I300" s="82"/>
      <c r="J300" s="67"/>
      <c r="K300" s="67"/>
    </row>
    <row r="301" spans="1:30" ht="21" customHeight="1" x14ac:dyDescent="0.25">
      <c r="A301" s="83" t="s">
        <v>128</v>
      </c>
      <c r="B301" s="83"/>
      <c r="C301" s="83"/>
      <c r="D301" s="83"/>
      <c r="E301" s="83"/>
      <c r="F301" s="83"/>
      <c r="G301" s="83"/>
      <c r="H301" s="83"/>
      <c r="I301" s="83"/>
    </row>
    <row r="302" spans="1:30" ht="48" customHeight="1" x14ac:dyDescent="0.25">
      <c r="A302" s="60" t="s">
        <v>129</v>
      </c>
      <c r="B302" s="45" t="s">
        <v>130</v>
      </c>
      <c r="C302" s="44" t="s">
        <v>77</v>
      </c>
      <c r="D302" s="44" t="s">
        <v>131</v>
      </c>
      <c r="E302" s="44" t="s">
        <v>147</v>
      </c>
      <c r="F302" s="44" t="s">
        <v>148</v>
      </c>
      <c r="G302" s="59" t="s">
        <v>149</v>
      </c>
      <c r="H302" s="59" t="s">
        <v>132</v>
      </c>
      <c r="I302" s="59" t="s">
        <v>145</v>
      </c>
      <c r="J302" s="53"/>
      <c r="K302" s="53"/>
    </row>
    <row r="303" spans="1:30" s="68" customFormat="1" x14ac:dyDescent="0.25">
      <c r="A303" s="44">
        <v>1</v>
      </c>
      <c r="B303" s="44" t="s">
        <v>133</v>
      </c>
      <c r="C303" s="44" t="s">
        <v>146</v>
      </c>
      <c r="D303" s="48">
        <v>6210</v>
      </c>
      <c r="E303" s="48">
        <f>D303+20</f>
        <v>6230</v>
      </c>
      <c r="F303" s="48">
        <f>D303+220</f>
        <v>6430</v>
      </c>
      <c r="G303" s="48">
        <f>D303+80</f>
        <v>6290</v>
      </c>
      <c r="H303" s="48">
        <f>G303*20/100</f>
        <v>1258</v>
      </c>
      <c r="I303" s="48">
        <f>G303+H303</f>
        <v>7548</v>
      </c>
      <c r="J303" s="49">
        <v>7428</v>
      </c>
      <c r="K303" s="3"/>
      <c r="L303" s="68">
        <f t="shared" ref="L303:L319" si="100">I303-J303</f>
        <v>120</v>
      </c>
      <c r="AD303" s="5"/>
    </row>
    <row r="304" spans="1:30" s="68" customFormat="1" x14ac:dyDescent="0.25">
      <c r="A304" s="44">
        <v>2</v>
      </c>
      <c r="B304" s="44" t="s">
        <v>134</v>
      </c>
      <c r="C304" s="44" t="s">
        <v>150</v>
      </c>
      <c r="D304" s="48">
        <v>6000</v>
      </c>
      <c r="E304" s="48">
        <f t="shared" ref="E304:E319" si="101">D304+20</f>
        <v>6020</v>
      </c>
      <c r="F304" s="48">
        <f t="shared" ref="F304:F319" si="102">D304+220</f>
        <v>6220</v>
      </c>
      <c r="G304" s="48">
        <f>D304+80</f>
        <v>6080</v>
      </c>
      <c r="H304" s="48">
        <f t="shared" ref="H304:H319" si="103">G304*20/100</f>
        <v>1216</v>
      </c>
      <c r="I304" s="48">
        <f t="shared" ref="I304:I319" si="104">G304+H304</f>
        <v>7296</v>
      </c>
      <c r="J304" s="49">
        <v>7176</v>
      </c>
      <c r="K304" s="3"/>
      <c r="L304" s="68">
        <f t="shared" si="100"/>
        <v>120</v>
      </c>
      <c r="AD304" s="5"/>
    </row>
    <row r="305" spans="1:30" s="68" customFormat="1" x14ac:dyDescent="0.25">
      <c r="A305" s="44">
        <v>3</v>
      </c>
      <c r="B305" s="44" t="s">
        <v>135</v>
      </c>
      <c r="C305" s="44" t="s">
        <v>151</v>
      </c>
      <c r="D305" s="48">
        <v>5910</v>
      </c>
      <c r="E305" s="48">
        <f t="shared" si="101"/>
        <v>5930</v>
      </c>
      <c r="F305" s="48">
        <f t="shared" si="102"/>
        <v>6130</v>
      </c>
      <c r="G305" s="48">
        <f>D305+80</f>
        <v>5990</v>
      </c>
      <c r="H305" s="48">
        <f t="shared" si="103"/>
        <v>1198</v>
      </c>
      <c r="I305" s="48">
        <f t="shared" si="104"/>
        <v>7188</v>
      </c>
      <c r="J305" s="49">
        <v>7068</v>
      </c>
      <c r="K305" s="3"/>
      <c r="L305" s="68">
        <f t="shared" si="100"/>
        <v>120</v>
      </c>
      <c r="AD305" s="5"/>
    </row>
    <row r="306" spans="1:30" s="68" customFormat="1" x14ac:dyDescent="0.25">
      <c r="A306" s="44">
        <v>4</v>
      </c>
      <c r="B306" s="44" t="s">
        <v>136</v>
      </c>
      <c r="C306" s="44" t="s">
        <v>152</v>
      </c>
      <c r="D306" s="48">
        <v>5860</v>
      </c>
      <c r="E306" s="48">
        <f t="shared" si="101"/>
        <v>5880</v>
      </c>
      <c r="F306" s="48">
        <f t="shared" si="102"/>
        <v>6080</v>
      </c>
      <c r="G306" s="48">
        <f t="shared" ref="G306:G319" si="105">E306+60</f>
        <v>5940</v>
      </c>
      <c r="H306" s="48">
        <f t="shared" si="103"/>
        <v>1188</v>
      </c>
      <c r="I306" s="48">
        <f t="shared" si="104"/>
        <v>7128</v>
      </c>
      <c r="J306" s="49">
        <v>7008</v>
      </c>
      <c r="K306" s="3"/>
      <c r="L306" s="68">
        <f t="shared" si="100"/>
        <v>120</v>
      </c>
      <c r="AD306" s="5"/>
    </row>
    <row r="307" spans="1:30" s="68" customFormat="1" x14ac:dyDescent="0.25">
      <c r="A307" s="44">
        <v>5</v>
      </c>
      <c r="B307" s="44" t="s">
        <v>137</v>
      </c>
      <c r="C307" s="44" t="s">
        <v>153</v>
      </c>
      <c r="D307" s="48">
        <v>5385</v>
      </c>
      <c r="E307" s="48">
        <f t="shared" si="101"/>
        <v>5405</v>
      </c>
      <c r="F307" s="48">
        <f t="shared" si="102"/>
        <v>5605</v>
      </c>
      <c r="G307" s="48">
        <f t="shared" si="105"/>
        <v>5465</v>
      </c>
      <c r="H307" s="48">
        <f t="shared" si="103"/>
        <v>1093</v>
      </c>
      <c r="I307" s="48">
        <f t="shared" si="104"/>
        <v>6558</v>
      </c>
      <c r="J307" s="49">
        <v>6438</v>
      </c>
      <c r="K307" s="3"/>
      <c r="L307" s="68">
        <f t="shared" si="100"/>
        <v>120</v>
      </c>
      <c r="AD307" s="5"/>
    </row>
    <row r="308" spans="1:30" x14ac:dyDescent="0.25">
      <c r="A308" s="48">
        <v>6</v>
      </c>
      <c r="B308" s="48" t="s">
        <v>138</v>
      </c>
      <c r="C308" s="48" t="s">
        <v>154</v>
      </c>
      <c r="D308" s="48">
        <v>4930</v>
      </c>
      <c r="E308" s="48">
        <f t="shared" si="101"/>
        <v>4950</v>
      </c>
      <c r="F308" s="48">
        <f t="shared" si="102"/>
        <v>5150</v>
      </c>
      <c r="G308" s="48">
        <f t="shared" si="105"/>
        <v>5010</v>
      </c>
      <c r="H308" s="48">
        <f t="shared" si="103"/>
        <v>1002</v>
      </c>
      <c r="I308" s="48">
        <f t="shared" si="104"/>
        <v>6012</v>
      </c>
      <c r="J308" s="49">
        <v>5892</v>
      </c>
      <c r="K308" s="3"/>
      <c r="L308" s="68">
        <f t="shared" si="100"/>
        <v>120</v>
      </c>
    </row>
    <row r="309" spans="1:30" x14ac:dyDescent="0.25">
      <c r="A309" s="48">
        <v>7</v>
      </c>
      <c r="B309" s="48" t="s">
        <v>139</v>
      </c>
      <c r="C309" s="48" t="s">
        <v>155</v>
      </c>
      <c r="D309" s="48">
        <v>4530</v>
      </c>
      <c r="E309" s="48">
        <f t="shared" si="101"/>
        <v>4550</v>
      </c>
      <c r="F309" s="48">
        <f t="shared" si="102"/>
        <v>4750</v>
      </c>
      <c r="G309" s="48">
        <f t="shared" si="105"/>
        <v>4610</v>
      </c>
      <c r="H309" s="48">
        <f t="shared" si="103"/>
        <v>922</v>
      </c>
      <c r="I309" s="48">
        <f t="shared" si="104"/>
        <v>5532</v>
      </c>
      <c r="J309" s="49">
        <v>5412</v>
      </c>
      <c r="K309" s="3"/>
      <c r="L309" s="68">
        <f t="shared" si="100"/>
        <v>120</v>
      </c>
    </row>
    <row r="310" spans="1:30" x14ac:dyDescent="0.25">
      <c r="A310" s="48">
        <v>8</v>
      </c>
      <c r="B310" s="48" t="s">
        <v>140</v>
      </c>
      <c r="C310" s="48" t="s">
        <v>156</v>
      </c>
      <c r="D310" s="48">
        <v>3530</v>
      </c>
      <c r="E310" s="48">
        <f t="shared" si="101"/>
        <v>3550</v>
      </c>
      <c r="F310" s="48">
        <f t="shared" si="102"/>
        <v>3750</v>
      </c>
      <c r="G310" s="48">
        <f t="shared" si="105"/>
        <v>3610</v>
      </c>
      <c r="H310" s="48">
        <f t="shared" si="103"/>
        <v>722</v>
      </c>
      <c r="I310" s="48">
        <f t="shared" si="104"/>
        <v>4332</v>
      </c>
      <c r="J310" s="49">
        <v>4212</v>
      </c>
      <c r="K310" s="3"/>
      <c r="L310" s="68">
        <f t="shared" si="100"/>
        <v>120</v>
      </c>
    </row>
    <row r="311" spans="1:30" x14ac:dyDescent="0.25">
      <c r="A311" s="48">
        <v>9</v>
      </c>
      <c r="B311" s="48" t="s">
        <v>112</v>
      </c>
      <c r="C311" s="48" t="s">
        <v>157</v>
      </c>
      <c r="D311" s="48">
        <v>2850</v>
      </c>
      <c r="E311" s="48">
        <f t="shared" si="101"/>
        <v>2870</v>
      </c>
      <c r="F311" s="48">
        <f t="shared" si="102"/>
        <v>3070</v>
      </c>
      <c r="G311" s="48">
        <f t="shared" si="105"/>
        <v>2930</v>
      </c>
      <c r="H311" s="48">
        <f t="shared" si="103"/>
        <v>586</v>
      </c>
      <c r="I311" s="48">
        <f t="shared" si="104"/>
        <v>3516</v>
      </c>
      <c r="J311" s="49">
        <v>3396</v>
      </c>
      <c r="K311" s="3"/>
      <c r="L311" s="68">
        <f t="shared" si="100"/>
        <v>120</v>
      </c>
    </row>
    <row r="312" spans="1:30" x14ac:dyDescent="0.25">
      <c r="A312" s="48">
        <v>10</v>
      </c>
      <c r="B312" s="48" t="s">
        <v>11</v>
      </c>
      <c r="C312" s="48" t="s">
        <v>158</v>
      </c>
      <c r="D312" s="48">
        <v>2710</v>
      </c>
      <c r="E312" s="48">
        <f t="shared" si="101"/>
        <v>2730</v>
      </c>
      <c r="F312" s="48">
        <f t="shared" si="102"/>
        <v>2930</v>
      </c>
      <c r="G312" s="48">
        <f t="shared" si="105"/>
        <v>2790</v>
      </c>
      <c r="H312" s="48">
        <f t="shared" si="103"/>
        <v>558</v>
      </c>
      <c r="I312" s="48">
        <f t="shared" si="104"/>
        <v>3348</v>
      </c>
      <c r="J312" s="49">
        <v>3228</v>
      </c>
      <c r="K312" s="3"/>
      <c r="L312" s="68">
        <f t="shared" si="100"/>
        <v>120</v>
      </c>
    </row>
    <row r="313" spans="1:30" x14ac:dyDescent="0.25">
      <c r="A313" s="48">
        <v>11</v>
      </c>
      <c r="B313" s="48" t="s">
        <v>6</v>
      </c>
      <c r="C313" s="48" t="s">
        <v>159</v>
      </c>
      <c r="D313" s="48">
        <v>2220</v>
      </c>
      <c r="E313" s="48">
        <f t="shared" si="101"/>
        <v>2240</v>
      </c>
      <c r="F313" s="48">
        <f t="shared" si="102"/>
        <v>2440</v>
      </c>
      <c r="G313" s="48">
        <f t="shared" si="105"/>
        <v>2300</v>
      </c>
      <c r="H313" s="48">
        <f t="shared" si="103"/>
        <v>460</v>
      </c>
      <c r="I313" s="48">
        <f t="shared" si="104"/>
        <v>2760</v>
      </c>
      <c r="J313" s="49">
        <v>2640</v>
      </c>
      <c r="K313" s="3"/>
      <c r="L313" s="68">
        <f t="shared" si="100"/>
        <v>120</v>
      </c>
    </row>
    <row r="314" spans="1:30" x14ac:dyDescent="0.25">
      <c r="A314" s="48">
        <v>12</v>
      </c>
      <c r="B314" s="48" t="s">
        <v>141</v>
      </c>
      <c r="C314" s="48" t="s">
        <v>160</v>
      </c>
      <c r="D314" s="48">
        <v>1950</v>
      </c>
      <c r="E314" s="48">
        <f t="shared" si="101"/>
        <v>1970</v>
      </c>
      <c r="F314" s="48">
        <f t="shared" si="102"/>
        <v>2170</v>
      </c>
      <c r="G314" s="48">
        <f t="shared" si="105"/>
        <v>2030</v>
      </c>
      <c r="H314" s="48">
        <f t="shared" si="103"/>
        <v>406</v>
      </c>
      <c r="I314" s="48">
        <f t="shared" si="104"/>
        <v>2436</v>
      </c>
      <c r="J314" s="49">
        <v>2316</v>
      </c>
      <c r="K314" s="3"/>
      <c r="L314" s="68">
        <f t="shared" si="100"/>
        <v>120</v>
      </c>
    </row>
    <row r="315" spans="1:30" x14ac:dyDescent="0.25">
      <c r="A315" s="48">
        <v>13</v>
      </c>
      <c r="B315" s="48" t="s">
        <v>20</v>
      </c>
      <c r="C315" s="48" t="s">
        <v>161</v>
      </c>
      <c r="D315" s="48">
        <v>1580</v>
      </c>
      <c r="E315" s="48">
        <f t="shared" si="101"/>
        <v>1600</v>
      </c>
      <c r="F315" s="48">
        <f t="shared" si="102"/>
        <v>1800</v>
      </c>
      <c r="G315" s="48">
        <f t="shared" si="105"/>
        <v>1660</v>
      </c>
      <c r="H315" s="48">
        <f t="shared" si="103"/>
        <v>332</v>
      </c>
      <c r="I315" s="48">
        <f t="shared" si="104"/>
        <v>1992</v>
      </c>
      <c r="J315" s="49">
        <v>1872</v>
      </c>
      <c r="K315" s="3"/>
      <c r="L315" s="68">
        <f t="shared" si="100"/>
        <v>120</v>
      </c>
    </row>
    <row r="316" spans="1:30" x14ac:dyDescent="0.25">
      <c r="A316" s="48">
        <v>14</v>
      </c>
      <c r="B316" s="48" t="s">
        <v>30</v>
      </c>
      <c r="C316" s="48" t="s">
        <v>162</v>
      </c>
      <c r="D316" s="48">
        <v>1400</v>
      </c>
      <c r="E316" s="48">
        <f t="shared" si="101"/>
        <v>1420</v>
      </c>
      <c r="F316" s="48">
        <f t="shared" si="102"/>
        <v>1620</v>
      </c>
      <c r="G316" s="48">
        <f t="shared" si="105"/>
        <v>1480</v>
      </c>
      <c r="H316" s="48">
        <f t="shared" si="103"/>
        <v>296</v>
      </c>
      <c r="I316" s="48">
        <f t="shared" si="104"/>
        <v>1776</v>
      </c>
      <c r="J316" s="49">
        <v>1656</v>
      </c>
      <c r="K316" s="3"/>
      <c r="L316" s="68">
        <f t="shared" si="100"/>
        <v>120</v>
      </c>
    </row>
    <row r="317" spans="1:30" x14ac:dyDescent="0.25">
      <c r="A317" s="48">
        <v>15</v>
      </c>
      <c r="B317" s="48" t="s">
        <v>17</v>
      </c>
      <c r="C317" s="48" t="s">
        <v>163</v>
      </c>
      <c r="D317" s="48">
        <v>1370</v>
      </c>
      <c r="E317" s="48">
        <f t="shared" si="101"/>
        <v>1390</v>
      </c>
      <c r="F317" s="48">
        <f t="shared" si="102"/>
        <v>1590</v>
      </c>
      <c r="G317" s="48">
        <f t="shared" si="105"/>
        <v>1450</v>
      </c>
      <c r="H317" s="48">
        <f t="shared" si="103"/>
        <v>290</v>
      </c>
      <c r="I317" s="48">
        <f t="shared" si="104"/>
        <v>1740</v>
      </c>
      <c r="J317" s="49">
        <v>1620</v>
      </c>
      <c r="K317" s="3"/>
      <c r="L317" s="5">
        <f t="shared" si="100"/>
        <v>120</v>
      </c>
    </row>
    <row r="318" spans="1:30" x14ac:dyDescent="0.25">
      <c r="A318" s="48">
        <v>16</v>
      </c>
      <c r="B318" s="48" t="s">
        <v>142</v>
      </c>
      <c r="C318" s="48" t="s">
        <v>164</v>
      </c>
      <c r="D318" s="48">
        <v>1320</v>
      </c>
      <c r="E318" s="48">
        <f t="shared" si="101"/>
        <v>1340</v>
      </c>
      <c r="F318" s="48">
        <f t="shared" si="102"/>
        <v>1540</v>
      </c>
      <c r="G318" s="48">
        <f t="shared" si="105"/>
        <v>1400</v>
      </c>
      <c r="H318" s="48">
        <f t="shared" si="103"/>
        <v>280</v>
      </c>
      <c r="I318" s="48">
        <f t="shared" si="104"/>
        <v>1680</v>
      </c>
      <c r="J318" s="49">
        <v>1560</v>
      </c>
      <c r="K318" s="3"/>
      <c r="L318" s="5">
        <f t="shared" si="100"/>
        <v>120</v>
      </c>
    </row>
    <row r="319" spans="1:30" x14ac:dyDescent="0.25">
      <c r="A319" s="48">
        <v>17</v>
      </c>
      <c r="B319" s="48" t="s">
        <v>143</v>
      </c>
      <c r="C319" s="48" t="s">
        <v>165</v>
      </c>
      <c r="D319" s="48">
        <v>1230</v>
      </c>
      <c r="E319" s="48">
        <f t="shared" si="101"/>
        <v>1250</v>
      </c>
      <c r="F319" s="48">
        <f t="shared" si="102"/>
        <v>1450</v>
      </c>
      <c r="G319" s="48">
        <f t="shared" si="105"/>
        <v>1310</v>
      </c>
      <c r="H319" s="48">
        <f t="shared" si="103"/>
        <v>262</v>
      </c>
      <c r="I319" s="48">
        <f t="shared" si="104"/>
        <v>1572</v>
      </c>
      <c r="J319" s="49">
        <v>1452</v>
      </c>
      <c r="K319" s="3"/>
      <c r="L319" s="5">
        <f t="shared" si="100"/>
        <v>120</v>
      </c>
    </row>
    <row r="323" spans="1:30" ht="18.95" customHeight="1" x14ac:dyDescent="0.25">
      <c r="A323" s="82" t="s">
        <v>262</v>
      </c>
      <c r="B323" s="82"/>
      <c r="C323" s="82"/>
      <c r="D323" s="82"/>
      <c r="E323" s="82"/>
      <c r="F323" s="82"/>
      <c r="G323" s="82"/>
      <c r="H323" s="82"/>
      <c r="I323" s="82"/>
      <c r="J323" s="67"/>
      <c r="K323" s="67"/>
    </row>
    <row r="324" spans="1:30" ht="19.5" customHeight="1" x14ac:dyDescent="0.25">
      <c r="A324" s="83" t="s">
        <v>144</v>
      </c>
      <c r="B324" s="83"/>
      <c r="C324" s="83"/>
      <c r="D324" s="83"/>
      <c r="E324" s="83"/>
      <c r="F324" s="83"/>
      <c r="G324" s="83"/>
      <c r="H324" s="83"/>
      <c r="I324" s="83"/>
      <c r="J324" s="69"/>
      <c r="K324" s="69"/>
    </row>
    <row r="325" spans="1:30" ht="34.5" customHeight="1" x14ac:dyDescent="0.25">
      <c r="A325" s="60" t="s">
        <v>129</v>
      </c>
      <c r="B325" s="44" t="s">
        <v>130</v>
      </c>
      <c r="C325" s="44" t="s">
        <v>77</v>
      </c>
      <c r="D325" s="44" t="s">
        <v>131</v>
      </c>
      <c r="E325" s="44" t="s">
        <v>147</v>
      </c>
      <c r="F325" s="44" t="s">
        <v>148</v>
      </c>
      <c r="G325" s="59" t="s">
        <v>149</v>
      </c>
      <c r="H325" s="59" t="s">
        <v>132</v>
      </c>
      <c r="I325" s="59" t="s">
        <v>145</v>
      </c>
      <c r="J325" s="53"/>
      <c r="K325" s="53"/>
    </row>
    <row r="326" spans="1:30" x14ac:dyDescent="0.25">
      <c r="A326" s="48">
        <v>1</v>
      </c>
      <c r="B326" s="48" t="s">
        <v>133</v>
      </c>
      <c r="C326" s="48" t="s">
        <v>146</v>
      </c>
      <c r="D326" s="48">
        <v>6210</v>
      </c>
      <c r="E326" s="48">
        <f>D326+20</f>
        <v>6230</v>
      </c>
      <c r="F326" s="48">
        <f>D326+220</f>
        <v>6430</v>
      </c>
      <c r="G326" s="48">
        <f t="shared" ref="G326:G342" si="106">E326+60</f>
        <v>6290</v>
      </c>
      <c r="H326" s="48">
        <f>G326*20/100</f>
        <v>1258</v>
      </c>
      <c r="I326" s="48">
        <f>G326+H326</f>
        <v>7548</v>
      </c>
      <c r="J326" s="49">
        <v>7428</v>
      </c>
      <c r="K326" s="3"/>
      <c r="L326" s="5">
        <f t="shared" ref="L326:L342" si="107">I326-J326</f>
        <v>120</v>
      </c>
    </row>
    <row r="327" spans="1:30" x14ac:dyDescent="0.25">
      <c r="A327" s="48">
        <v>2</v>
      </c>
      <c r="B327" s="48" t="s">
        <v>134</v>
      </c>
      <c r="C327" s="48" t="s">
        <v>166</v>
      </c>
      <c r="D327" s="48">
        <v>6000</v>
      </c>
      <c r="E327" s="48">
        <f t="shared" ref="E327:E342" si="108">D327+20</f>
        <v>6020</v>
      </c>
      <c r="F327" s="48">
        <f t="shared" ref="F327:F339" si="109">D327+220</f>
        <v>6220</v>
      </c>
      <c r="G327" s="48">
        <f t="shared" si="106"/>
        <v>6080</v>
      </c>
      <c r="H327" s="48">
        <f t="shared" ref="H327:H342" si="110">G327*20/100</f>
        <v>1216</v>
      </c>
      <c r="I327" s="48">
        <f t="shared" ref="I327:I342" si="111">G327+H327</f>
        <v>7296</v>
      </c>
      <c r="J327" s="49">
        <v>7176</v>
      </c>
      <c r="K327" s="3"/>
      <c r="L327" s="5">
        <f t="shared" si="107"/>
        <v>120</v>
      </c>
    </row>
    <row r="328" spans="1:30" x14ac:dyDescent="0.25">
      <c r="A328" s="48">
        <v>3</v>
      </c>
      <c r="B328" s="48" t="s">
        <v>135</v>
      </c>
      <c r="C328" s="48" t="s">
        <v>167</v>
      </c>
      <c r="D328" s="48">
        <v>5910</v>
      </c>
      <c r="E328" s="48">
        <f t="shared" si="108"/>
        <v>5930</v>
      </c>
      <c r="F328" s="48">
        <f t="shared" si="109"/>
        <v>6130</v>
      </c>
      <c r="G328" s="48">
        <f t="shared" si="106"/>
        <v>5990</v>
      </c>
      <c r="H328" s="48">
        <f t="shared" si="110"/>
        <v>1198</v>
      </c>
      <c r="I328" s="48">
        <f t="shared" si="111"/>
        <v>7188</v>
      </c>
      <c r="J328" s="49">
        <v>7068</v>
      </c>
      <c r="K328" s="3"/>
      <c r="L328" s="5">
        <f t="shared" si="107"/>
        <v>120</v>
      </c>
    </row>
    <row r="329" spans="1:30" x14ac:dyDescent="0.25">
      <c r="A329" s="48">
        <v>4</v>
      </c>
      <c r="B329" s="48" t="s">
        <v>136</v>
      </c>
      <c r="C329" s="48" t="s">
        <v>168</v>
      </c>
      <c r="D329" s="48">
        <v>5860</v>
      </c>
      <c r="E329" s="48">
        <f t="shared" si="108"/>
        <v>5880</v>
      </c>
      <c r="F329" s="48">
        <f t="shared" si="109"/>
        <v>6080</v>
      </c>
      <c r="G329" s="48">
        <f t="shared" si="106"/>
        <v>5940</v>
      </c>
      <c r="H329" s="48">
        <f t="shared" si="110"/>
        <v>1188</v>
      </c>
      <c r="I329" s="48">
        <f t="shared" si="111"/>
        <v>7128</v>
      </c>
      <c r="J329" s="49">
        <v>7008</v>
      </c>
      <c r="K329" s="3"/>
      <c r="L329" s="5">
        <f t="shared" si="107"/>
        <v>120</v>
      </c>
    </row>
    <row r="330" spans="1:30" s="68" customFormat="1" x14ac:dyDescent="0.25">
      <c r="A330" s="48">
        <v>5</v>
      </c>
      <c r="B330" s="48" t="s">
        <v>137</v>
      </c>
      <c r="C330" s="48" t="s">
        <v>169</v>
      </c>
      <c r="D330" s="48">
        <v>5385</v>
      </c>
      <c r="E330" s="48">
        <f t="shared" si="108"/>
        <v>5405</v>
      </c>
      <c r="F330" s="48">
        <f t="shared" si="109"/>
        <v>5605</v>
      </c>
      <c r="G330" s="48">
        <f t="shared" si="106"/>
        <v>5465</v>
      </c>
      <c r="H330" s="48">
        <f t="shared" si="110"/>
        <v>1093</v>
      </c>
      <c r="I330" s="48">
        <f t="shared" si="111"/>
        <v>6558</v>
      </c>
      <c r="J330" s="49">
        <v>6438</v>
      </c>
      <c r="K330" s="3"/>
      <c r="L330" s="5">
        <f t="shared" si="107"/>
        <v>120</v>
      </c>
      <c r="AD330" s="5"/>
    </row>
    <row r="331" spans="1:30" s="68" customFormat="1" x14ac:dyDescent="0.25">
      <c r="A331" s="48">
        <v>6</v>
      </c>
      <c r="B331" s="48" t="s">
        <v>138</v>
      </c>
      <c r="C331" s="48" t="s">
        <v>170</v>
      </c>
      <c r="D331" s="48">
        <v>5230</v>
      </c>
      <c r="E331" s="48">
        <f t="shared" si="108"/>
        <v>5250</v>
      </c>
      <c r="F331" s="48">
        <f t="shared" si="109"/>
        <v>5450</v>
      </c>
      <c r="G331" s="48">
        <f t="shared" si="106"/>
        <v>5310</v>
      </c>
      <c r="H331" s="48">
        <f t="shared" si="110"/>
        <v>1062</v>
      </c>
      <c r="I331" s="48">
        <f t="shared" si="111"/>
        <v>6372</v>
      </c>
      <c r="J331" s="49">
        <v>6252</v>
      </c>
      <c r="K331" s="3"/>
      <c r="L331" s="5">
        <f t="shared" si="107"/>
        <v>120</v>
      </c>
      <c r="AD331" s="5"/>
    </row>
    <row r="332" spans="1:30" s="68" customFormat="1" x14ac:dyDescent="0.25">
      <c r="A332" s="48">
        <v>7</v>
      </c>
      <c r="B332" s="48" t="s">
        <v>139</v>
      </c>
      <c r="C332" s="48" t="s">
        <v>171</v>
      </c>
      <c r="D332" s="48">
        <v>4830</v>
      </c>
      <c r="E332" s="48">
        <f t="shared" si="108"/>
        <v>4850</v>
      </c>
      <c r="F332" s="48">
        <f t="shared" si="109"/>
        <v>5050</v>
      </c>
      <c r="G332" s="48">
        <f t="shared" si="106"/>
        <v>4910</v>
      </c>
      <c r="H332" s="48">
        <f t="shared" si="110"/>
        <v>982</v>
      </c>
      <c r="I332" s="48">
        <f t="shared" si="111"/>
        <v>5892</v>
      </c>
      <c r="J332" s="49">
        <v>5772</v>
      </c>
      <c r="K332" s="3"/>
      <c r="L332" s="5">
        <f t="shared" si="107"/>
        <v>120</v>
      </c>
      <c r="AD332" s="5"/>
    </row>
    <row r="333" spans="1:30" s="68" customFormat="1" x14ac:dyDescent="0.25">
      <c r="A333" s="48">
        <v>8</v>
      </c>
      <c r="B333" s="48" t="s">
        <v>140</v>
      </c>
      <c r="C333" s="48" t="s">
        <v>172</v>
      </c>
      <c r="D333" s="48">
        <v>4280</v>
      </c>
      <c r="E333" s="48">
        <f t="shared" si="108"/>
        <v>4300</v>
      </c>
      <c r="F333" s="48">
        <f t="shared" si="109"/>
        <v>4500</v>
      </c>
      <c r="G333" s="48">
        <f t="shared" si="106"/>
        <v>4360</v>
      </c>
      <c r="H333" s="48">
        <f t="shared" si="110"/>
        <v>872</v>
      </c>
      <c r="I333" s="48">
        <f t="shared" si="111"/>
        <v>5232</v>
      </c>
      <c r="J333" s="49">
        <v>5112</v>
      </c>
      <c r="K333" s="3"/>
      <c r="L333" s="5">
        <f t="shared" si="107"/>
        <v>120</v>
      </c>
      <c r="AD333" s="5"/>
    </row>
    <row r="334" spans="1:30" x14ac:dyDescent="0.25">
      <c r="A334" s="48">
        <v>9</v>
      </c>
      <c r="B334" s="48" t="s">
        <v>112</v>
      </c>
      <c r="C334" s="48" t="s">
        <v>173</v>
      </c>
      <c r="D334" s="48">
        <v>3920</v>
      </c>
      <c r="E334" s="48">
        <f t="shared" si="108"/>
        <v>3940</v>
      </c>
      <c r="F334" s="48">
        <f t="shared" si="109"/>
        <v>4140</v>
      </c>
      <c r="G334" s="48">
        <f t="shared" si="106"/>
        <v>4000</v>
      </c>
      <c r="H334" s="48">
        <f t="shared" si="110"/>
        <v>800</v>
      </c>
      <c r="I334" s="48">
        <f t="shared" si="111"/>
        <v>4800</v>
      </c>
      <c r="J334" s="49">
        <v>4680</v>
      </c>
      <c r="K334" s="3"/>
      <c r="L334" s="5">
        <f t="shared" si="107"/>
        <v>120</v>
      </c>
    </row>
    <row r="335" spans="1:30" x14ac:dyDescent="0.25">
      <c r="A335" s="48">
        <v>10</v>
      </c>
      <c r="B335" s="48" t="s">
        <v>11</v>
      </c>
      <c r="C335" s="48" t="s">
        <v>174</v>
      </c>
      <c r="D335" s="48">
        <v>3780</v>
      </c>
      <c r="E335" s="48">
        <f t="shared" si="108"/>
        <v>3800</v>
      </c>
      <c r="F335" s="48">
        <f t="shared" si="109"/>
        <v>4000</v>
      </c>
      <c r="G335" s="48">
        <f t="shared" si="106"/>
        <v>3860</v>
      </c>
      <c r="H335" s="48">
        <f t="shared" si="110"/>
        <v>772</v>
      </c>
      <c r="I335" s="48">
        <f t="shared" si="111"/>
        <v>4632</v>
      </c>
      <c r="J335" s="49">
        <v>4512</v>
      </c>
      <c r="K335" s="3"/>
      <c r="L335" s="5">
        <f t="shared" si="107"/>
        <v>120</v>
      </c>
    </row>
    <row r="336" spans="1:30" x14ac:dyDescent="0.25">
      <c r="A336" s="48">
        <v>11</v>
      </c>
      <c r="B336" s="48" t="s">
        <v>6</v>
      </c>
      <c r="C336" s="48" t="s">
        <v>175</v>
      </c>
      <c r="D336" s="48">
        <v>3240</v>
      </c>
      <c r="E336" s="48">
        <f t="shared" si="108"/>
        <v>3260</v>
      </c>
      <c r="F336" s="48">
        <f t="shared" si="109"/>
        <v>3460</v>
      </c>
      <c r="G336" s="48">
        <f t="shared" si="106"/>
        <v>3320</v>
      </c>
      <c r="H336" s="48">
        <f t="shared" si="110"/>
        <v>664</v>
      </c>
      <c r="I336" s="48">
        <f t="shared" si="111"/>
        <v>3984</v>
      </c>
      <c r="J336" s="49">
        <v>3864</v>
      </c>
      <c r="K336" s="3"/>
      <c r="L336" s="5">
        <f t="shared" si="107"/>
        <v>120</v>
      </c>
    </row>
    <row r="337" spans="1:30" x14ac:dyDescent="0.25">
      <c r="A337" s="48">
        <v>12</v>
      </c>
      <c r="B337" s="48" t="s">
        <v>141</v>
      </c>
      <c r="C337" s="48" t="s">
        <v>176</v>
      </c>
      <c r="D337" s="48">
        <v>2880</v>
      </c>
      <c r="E337" s="48">
        <f t="shared" si="108"/>
        <v>2900</v>
      </c>
      <c r="F337" s="48">
        <f t="shared" si="109"/>
        <v>3100</v>
      </c>
      <c r="G337" s="48">
        <f t="shared" si="106"/>
        <v>2960</v>
      </c>
      <c r="H337" s="48">
        <f t="shared" si="110"/>
        <v>592</v>
      </c>
      <c r="I337" s="48">
        <f t="shared" si="111"/>
        <v>3552</v>
      </c>
      <c r="J337" s="49">
        <v>3432</v>
      </c>
      <c r="K337" s="3"/>
      <c r="L337" s="5">
        <f t="shared" si="107"/>
        <v>120</v>
      </c>
    </row>
    <row r="338" spans="1:30" x14ac:dyDescent="0.25">
      <c r="A338" s="48">
        <v>13</v>
      </c>
      <c r="B338" s="48" t="s">
        <v>20</v>
      </c>
      <c r="C338" s="48" t="s">
        <v>177</v>
      </c>
      <c r="D338" s="48">
        <v>2460</v>
      </c>
      <c r="E338" s="48">
        <f t="shared" si="108"/>
        <v>2480</v>
      </c>
      <c r="F338" s="48">
        <f t="shared" si="109"/>
        <v>2680</v>
      </c>
      <c r="G338" s="48">
        <f t="shared" si="106"/>
        <v>2540</v>
      </c>
      <c r="H338" s="48">
        <f t="shared" si="110"/>
        <v>508</v>
      </c>
      <c r="I338" s="48">
        <f t="shared" si="111"/>
        <v>3048</v>
      </c>
      <c r="J338" s="49">
        <v>2928</v>
      </c>
      <c r="K338" s="3"/>
      <c r="L338" s="5">
        <f t="shared" si="107"/>
        <v>120</v>
      </c>
    </row>
    <row r="339" spans="1:30" x14ac:dyDescent="0.25">
      <c r="A339" s="48">
        <v>14</v>
      </c>
      <c r="B339" s="48" t="s">
        <v>30</v>
      </c>
      <c r="C339" s="48" t="s">
        <v>93</v>
      </c>
      <c r="D339" s="48">
        <v>2320</v>
      </c>
      <c r="E339" s="48">
        <f t="shared" si="108"/>
        <v>2340</v>
      </c>
      <c r="F339" s="48">
        <f t="shared" si="109"/>
        <v>2540</v>
      </c>
      <c r="G339" s="48">
        <f t="shared" si="106"/>
        <v>2400</v>
      </c>
      <c r="H339" s="48">
        <f t="shared" si="110"/>
        <v>480</v>
      </c>
      <c r="I339" s="48">
        <f t="shared" si="111"/>
        <v>2880</v>
      </c>
      <c r="J339" s="49">
        <v>2760</v>
      </c>
      <c r="K339" s="3"/>
      <c r="L339" s="5">
        <f t="shared" si="107"/>
        <v>120</v>
      </c>
    </row>
    <row r="340" spans="1:30" x14ac:dyDescent="0.25">
      <c r="A340" s="48">
        <v>15</v>
      </c>
      <c r="B340" s="48" t="s">
        <v>17</v>
      </c>
      <c r="C340" s="48" t="s">
        <v>178</v>
      </c>
      <c r="D340" s="48">
        <v>1720</v>
      </c>
      <c r="E340" s="48">
        <f t="shared" si="108"/>
        <v>1740</v>
      </c>
      <c r="F340" s="70">
        <f>D340+440</f>
        <v>2160</v>
      </c>
      <c r="G340" s="48">
        <f t="shared" si="106"/>
        <v>1800</v>
      </c>
      <c r="H340" s="48">
        <f t="shared" si="110"/>
        <v>360</v>
      </c>
      <c r="I340" s="48">
        <f t="shared" si="111"/>
        <v>2160</v>
      </c>
      <c r="J340" s="49">
        <v>2040</v>
      </c>
      <c r="K340" s="3"/>
      <c r="L340" s="5">
        <f t="shared" si="107"/>
        <v>120</v>
      </c>
    </row>
    <row r="341" spans="1:30" x14ac:dyDescent="0.25">
      <c r="A341" s="48">
        <v>16</v>
      </c>
      <c r="B341" s="48" t="s">
        <v>142</v>
      </c>
      <c r="C341" s="48" t="s">
        <v>179</v>
      </c>
      <c r="D341" s="48">
        <v>1670</v>
      </c>
      <c r="E341" s="48">
        <f t="shared" si="108"/>
        <v>1690</v>
      </c>
      <c r="F341" s="48">
        <f t="shared" ref="F341:F342" si="112">D341+220</f>
        <v>1890</v>
      </c>
      <c r="G341" s="48">
        <f t="shared" si="106"/>
        <v>1750</v>
      </c>
      <c r="H341" s="48">
        <f t="shared" si="110"/>
        <v>350</v>
      </c>
      <c r="I341" s="48">
        <f t="shared" si="111"/>
        <v>2100</v>
      </c>
      <c r="J341" s="49">
        <v>1980</v>
      </c>
      <c r="K341" s="3"/>
      <c r="L341" s="5">
        <f t="shared" si="107"/>
        <v>120</v>
      </c>
      <c r="AD341" s="58"/>
    </row>
    <row r="342" spans="1:30" x14ac:dyDescent="0.25">
      <c r="A342" s="48">
        <v>17</v>
      </c>
      <c r="B342" s="48" t="s">
        <v>143</v>
      </c>
      <c r="C342" s="48" t="s">
        <v>180</v>
      </c>
      <c r="D342" s="48">
        <v>1580</v>
      </c>
      <c r="E342" s="48">
        <f t="shared" si="108"/>
        <v>1600</v>
      </c>
      <c r="F342" s="48">
        <f t="shared" si="112"/>
        <v>1800</v>
      </c>
      <c r="G342" s="48">
        <f t="shared" si="106"/>
        <v>1660</v>
      </c>
      <c r="H342" s="48">
        <f t="shared" si="110"/>
        <v>332</v>
      </c>
      <c r="I342" s="48">
        <f t="shared" si="111"/>
        <v>1992</v>
      </c>
      <c r="J342" s="49">
        <v>1872</v>
      </c>
      <c r="K342" s="3"/>
      <c r="L342" s="5">
        <f t="shared" si="107"/>
        <v>120</v>
      </c>
    </row>
    <row r="347" spans="1:30" ht="20.25" customHeight="1" x14ac:dyDescent="0.25">
      <c r="A347" s="82" t="s">
        <v>262</v>
      </c>
      <c r="B347" s="82"/>
      <c r="C347" s="82"/>
      <c r="D347" s="82"/>
      <c r="E347" s="82"/>
      <c r="F347" s="82"/>
      <c r="G347" s="82"/>
      <c r="H347" s="82"/>
      <c r="I347" s="82"/>
      <c r="J347" s="67"/>
      <c r="K347" s="67"/>
    </row>
    <row r="348" spans="1:30" ht="21" customHeight="1" x14ac:dyDescent="0.25">
      <c r="A348" s="83" t="s">
        <v>128</v>
      </c>
      <c r="B348" s="83"/>
      <c r="C348" s="83"/>
      <c r="D348" s="83"/>
      <c r="E348" s="83"/>
      <c r="F348" s="83"/>
      <c r="G348" s="83"/>
      <c r="H348" s="83"/>
      <c r="I348" s="83"/>
    </row>
    <row r="349" spans="1:30" ht="48" customHeight="1" x14ac:dyDescent="0.25">
      <c r="A349" s="60" t="s">
        <v>129</v>
      </c>
      <c r="B349" s="45" t="s">
        <v>130</v>
      </c>
      <c r="C349" s="44" t="s">
        <v>77</v>
      </c>
      <c r="D349" s="44" t="s">
        <v>131</v>
      </c>
      <c r="E349" s="44" t="s">
        <v>147</v>
      </c>
      <c r="F349" s="44" t="s">
        <v>148</v>
      </c>
      <c r="G349" s="59" t="s">
        <v>149</v>
      </c>
      <c r="H349" s="59" t="s">
        <v>132</v>
      </c>
      <c r="I349" s="59" t="s">
        <v>145</v>
      </c>
      <c r="J349" s="53"/>
      <c r="K349" s="53"/>
      <c r="AD349" s="68"/>
    </row>
    <row r="350" spans="1:30" s="68" customFormat="1" x14ac:dyDescent="0.25">
      <c r="A350" s="44">
        <v>1</v>
      </c>
      <c r="B350" s="44" t="s">
        <v>133</v>
      </c>
      <c r="C350" s="44" t="s">
        <v>146</v>
      </c>
      <c r="D350" s="44">
        <v>6110</v>
      </c>
      <c r="E350" s="44">
        <f>D350+20</f>
        <v>6130</v>
      </c>
      <c r="F350" s="44">
        <f>D350+220</f>
        <v>6330</v>
      </c>
      <c r="G350" s="44">
        <f>D350+80</f>
        <v>6190</v>
      </c>
      <c r="H350" s="44">
        <f>G350*20/100</f>
        <v>1238</v>
      </c>
      <c r="I350" s="44">
        <f>G350+H350</f>
        <v>7428</v>
      </c>
      <c r="J350" s="43"/>
      <c r="K350" s="43"/>
    </row>
    <row r="351" spans="1:30" s="68" customFormat="1" x14ac:dyDescent="0.25">
      <c r="A351" s="44">
        <v>2</v>
      </c>
      <c r="B351" s="44" t="s">
        <v>134</v>
      </c>
      <c r="C351" s="44" t="s">
        <v>150</v>
      </c>
      <c r="D351" s="44">
        <v>5900</v>
      </c>
      <c r="E351" s="44">
        <f t="shared" ref="E351:E366" si="113">D351+20</f>
        <v>5920</v>
      </c>
      <c r="F351" s="44">
        <f t="shared" ref="F351:F366" si="114">D351+220</f>
        <v>6120</v>
      </c>
      <c r="G351" s="44">
        <f>D351+80</f>
        <v>5980</v>
      </c>
      <c r="H351" s="44">
        <f t="shared" ref="H351:H366" si="115">G351*20/100</f>
        <v>1196</v>
      </c>
      <c r="I351" s="44">
        <f t="shared" ref="I351:I366" si="116">G351+H351</f>
        <v>7176</v>
      </c>
      <c r="J351" s="43"/>
      <c r="K351" s="43"/>
    </row>
    <row r="352" spans="1:30" s="68" customFormat="1" x14ac:dyDescent="0.25">
      <c r="A352" s="44">
        <v>3</v>
      </c>
      <c r="B352" s="44" t="s">
        <v>135</v>
      </c>
      <c r="C352" s="44" t="s">
        <v>151</v>
      </c>
      <c r="D352" s="44">
        <v>5810</v>
      </c>
      <c r="E352" s="44">
        <f t="shared" si="113"/>
        <v>5830</v>
      </c>
      <c r="F352" s="44">
        <f t="shared" si="114"/>
        <v>6030</v>
      </c>
      <c r="G352" s="44">
        <f>D352+80</f>
        <v>5890</v>
      </c>
      <c r="H352" s="44">
        <f t="shared" si="115"/>
        <v>1178</v>
      </c>
      <c r="I352" s="44">
        <f t="shared" si="116"/>
        <v>7068</v>
      </c>
      <c r="J352" s="43"/>
      <c r="K352" s="43"/>
    </row>
    <row r="353" spans="1:30" s="68" customFormat="1" x14ac:dyDescent="0.25">
      <c r="A353" s="44">
        <v>4</v>
      </c>
      <c r="B353" s="44" t="s">
        <v>136</v>
      </c>
      <c r="C353" s="44" t="s">
        <v>152</v>
      </c>
      <c r="D353" s="44">
        <v>5760</v>
      </c>
      <c r="E353" s="44">
        <f t="shared" si="113"/>
        <v>5780</v>
      </c>
      <c r="F353" s="44">
        <f t="shared" si="114"/>
        <v>5980</v>
      </c>
      <c r="G353" s="44">
        <f t="shared" ref="G353:G366" si="117">E353+60</f>
        <v>5840</v>
      </c>
      <c r="H353" s="44">
        <f t="shared" si="115"/>
        <v>1168</v>
      </c>
      <c r="I353" s="44">
        <f t="shared" si="116"/>
        <v>7008</v>
      </c>
      <c r="J353" s="43"/>
      <c r="K353" s="43"/>
    </row>
    <row r="354" spans="1:30" s="68" customFormat="1" x14ac:dyDescent="0.25">
      <c r="A354" s="44">
        <v>5</v>
      </c>
      <c r="B354" s="44" t="s">
        <v>137</v>
      </c>
      <c r="C354" s="44" t="s">
        <v>153</v>
      </c>
      <c r="D354" s="44">
        <v>5285</v>
      </c>
      <c r="E354" s="44">
        <f t="shared" si="113"/>
        <v>5305</v>
      </c>
      <c r="F354" s="44">
        <f t="shared" si="114"/>
        <v>5505</v>
      </c>
      <c r="G354" s="44">
        <f t="shared" si="117"/>
        <v>5365</v>
      </c>
      <c r="H354" s="44">
        <f t="shared" si="115"/>
        <v>1073</v>
      </c>
      <c r="I354" s="44">
        <f t="shared" si="116"/>
        <v>6438</v>
      </c>
      <c r="J354" s="43"/>
      <c r="K354" s="43"/>
      <c r="AD354" s="5"/>
    </row>
    <row r="355" spans="1:30" x14ac:dyDescent="0.25">
      <c r="A355" s="48">
        <v>6</v>
      </c>
      <c r="B355" s="48" t="s">
        <v>138</v>
      </c>
      <c r="C355" s="48" t="s">
        <v>154</v>
      </c>
      <c r="D355" s="48">
        <v>4830</v>
      </c>
      <c r="E355" s="48">
        <f t="shared" si="113"/>
        <v>4850</v>
      </c>
      <c r="F355" s="48">
        <f t="shared" si="114"/>
        <v>5050</v>
      </c>
      <c r="G355" s="48">
        <f t="shared" si="117"/>
        <v>4910</v>
      </c>
      <c r="H355" s="48">
        <f t="shared" si="115"/>
        <v>982</v>
      </c>
      <c r="I355" s="48">
        <f t="shared" si="116"/>
        <v>5892</v>
      </c>
      <c r="J355" s="43"/>
      <c r="K355" s="43"/>
    </row>
    <row r="356" spans="1:30" x14ac:dyDescent="0.25">
      <c r="A356" s="48">
        <v>7</v>
      </c>
      <c r="B356" s="48" t="s">
        <v>139</v>
      </c>
      <c r="C356" s="48" t="s">
        <v>155</v>
      </c>
      <c r="D356" s="48">
        <v>4430</v>
      </c>
      <c r="E356" s="48">
        <f t="shared" si="113"/>
        <v>4450</v>
      </c>
      <c r="F356" s="48">
        <f t="shared" si="114"/>
        <v>4650</v>
      </c>
      <c r="G356" s="48">
        <f t="shared" si="117"/>
        <v>4510</v>
      </c>
      <c r="H356" s="48">
        <f t="shared" si="115"/>
        <v>902</v>
      </c>
      <c r="I356" s="48">
        <f t="shared" si="116"/>
        <v>5412</v>
      </c>
      <c r="J356" s="43"/>
      <c r="K356" s="43"/>
    </row>
    <row r="357" spans="1:30" x14ac:dyDescent="0.25">
      <c r="A357" s="48">
        <v>8</v>
      </c>
      <c r="B357" s="48" t="s">
        <v>140</v>
      </c>
      <c r="C357" s="48" t="s">
        <v>156</v>
      </c>
      <c r="D357" s="48">
        <v>3430</v>
      </c>
      <c r="E357" s="48">
        <f t="shared" si="113"/>
        <v>3450</v>
      </c>
      <c r="F357" s="48">
        <f t="shared" si="114"/>
        <v>3650</v>
      </c>
      <c r="G357" s="48">
        <f t="shared" si="117"/>
        <v>3510</v>
      </c>
      <c r="H357" s="48">
        <f t="shared" si="115"/>
        <v>702</v>
      </c>
      <c r="I357" s="48">
        <f t="shared" si="116"/>
        <v>4212</v>
      </c>
      <c r="J357" s="4"/>
      <c r="K357" s="4"/>
      <c r="L357" s="4"/>
    </row>
    <row r="358" spans="1:30" x14ac:dyDescent="0.25">
      <c r="A358" s="48">
        <v>9</v>
      </c>
      <c r="B358" s="48" t="s">
        <v>112</v>
      </c>
      <c r="C358" s="48" t="s">
        <v>157</v>
      </c>
      <c r="D358" s="48">
        <v>2750</v>
      </c>
      <c r="E358" s="48">
        <f t="shared" si="113"/>
        <v>2770</v>
      </c>
      <c r="F358" s="48">
        <f t="shared" si="114"/>
        <v>2970</v>
      </c>
      <c r="G358" s="48">
        <f t="shared" si="117"/>
        <v>2830</v>
      </c>
      <c r="H358" s="48">
        <f t="shared" si="115"/>
        <v>566</v>
      </c>
      <c r="I358" s="48">
        <f t="shared" si="116"/>
        <v>3396</v>
      </c>
      <c r="J358" s="4"/>
      <c r="K358" s="4"/>
      <c r="L358" s="4"/>
    </row>
    <row r="359" spans="1:30" x14ac:dyDescent="0.25">
      <c r="A359" s="48">
        <v>10</v>
      </c>
      <c r="B359" s="48" t="s">
        <v>11</v>
      </c>
      <c r="C359" s="48" t="s">
        <v>158</v>
      </c>
      <c r="D359" s="48">
        <v>2610</v>
      </c>
      <c r="E359" s="48">
        <f t="shared" si="113"/>
        <v>2630</v>
      </c>
      <c r="F359" s="48">
        <f t="shared" si="114"/>
        <v>2830</v>
      </c>
      <c r="G359" s="48">
        <f t="shared" si="117"/>
        <v>2690</v>
      </c>
      <c r="H359" s="48">
        <f t="shared" si="115"/>
        <v>538</v>
      </c>
      <c r="I359" s="48">
        <f t="shared" si="116"/>
        <v>3228</v>
      </c>
      <c r="J359" s="4"/>
      <c r="K359" s="4"/>
      <c r="L359" s="4"/>
    </row>
    <row r="360" spans="1:30" x14ac:dyDescent="0.25">
      <c r="A360" s="48">
        <v>11</v>
      </c>
      <c r="B360" s="48" t="s">
        <v>6</v>
      </c>
      <c r="C360" s="48" t="s">
        <v>159</v>
      </c>
      <c r="D360" s="48">
        <v>2120</v>
      </c>
      <c r="E360" s="48">
        <f t="shared" si="113"/>
        <v>2140</v>
      </c>
      <c r="F360" s="48">
        <f t="shared" si="114"/>
        <v>2340</v>
      </c>
      <c r="G360" s="48">
        <f t="shared" si="117"/>
        <v>2200</v>
      </c>
      <c r="H360" s="48">
        <f t="shared" si="115"/>
        <v>440</v>
      </c>
      <c r="I360" s="48">
        <f t="shared" si="116"/>
        <v>2640</v>
      </c>
      <c r="J360" s="4"/>
      <c r="K360" s="4"/>
      <c r="L360" s="4"/>
    </row>
    <row r="361" spans="1:30" x14ac:dyDescent="0.25">
      <c r="A361" s="48">
        <v>12</v>
      </c>
      <c r="B361" s="48" t="s">
        <v>141</v>
      </c>
      <c r="C361" s="48" t="s">
        <v>160</v>
      </c>
      <c r="D361" s="48">
        <v>1850</v>
      </c>
      <c r="E361" s="48">
        <f t="shared" si="113"/>
        <v>1870</v>
      </c>
      <c r="F361" s="48">
        <f t="shared" si="114"/>
        <v>2070</v>
      </c>
      <c r="G361" s="48">
        <f t="shared" si="117"/>
        <v>1930</v>
      </c>
      <c r="H361" s="48">
        <f t="shared" si="115"/>
        <v>386</v>
      </c>
      <c r="I361" s="48">
        <f t="shared" si="116"/>
        <v>2316</v>
      </c>
      <c r="J361" s="4"/>
      <c r="K361" s="4"/>
      <c r="L361" s="4"/>
    </row>
    <row r="362" spans="1:30" x14ac:dyDescent="0.25">
      <c r="A362" s="48">
        <v>13</v>
      </c>
      <c r="B362" s="48" t="s">
        <v>20</v>
      </c>
      <c r="C362" s="48" t="s">
        <v>161</v>
      </c>
      <c r="D362" s="48">
        <v>1480</v>
      </c>
      <c r="E362" s="48">
        <f t="shared" si="113"/>
        <v>1500</v>
      </c>
      <c r="F362" s="48">
        <f t="shared" si="114"/>
        <v>1700</v>
      </c>
      <c r="G362" s="48">
        <f t="shared" si="117"/>
        <v>1560</v>
      </c>
      <c r="H362" s="48">
        <f t="shared" si="115"/>
        <v>312</v>
      </c>
      <c r="I362" s="48">
        <f t="shared" si="116"/>
        <v>1872</v>
      </c>
      <c r="J362" s="4"/>
      <c r="K362" s="4"/>
      <c r="L362" s="4"/>
    </row>
    <row r="363" spans="1:30" x14ac:dyDescent="0.25">
      <c r="A363" s="48">
        <v>14</v>
      </c>
      <c r="B363" s="48" t="s">
        <v>30</v>
      </c>
      <c r="C363" s="48" t="s">
        <v>162</v>
      </c>
      <c r="D363" s="48">
        <v>1300</v>
      </c>
      <c r="E363" s="48">
        <f t="shared" si="113"/>
        <v>1320</v>
      </c>
      <c r="F363" s="48">
        <f t="shared" si="114"/>
        <v>1520</v>
      </c>
      <c r="G363" s="48">
        <f t="shared" si="117"/>
        <v>1380</v>
      </c>
      <c r="H363" s="48">
        <f t="shared" si="115"/>
        <v>276</v>
      </c>
      <c r="I363" s="48">
        <f t="shared" si="116"/>
        <v>1656</v>
      </c>
      <c r="J363" s="4"/>
      <c r="K363" s="4"/>
      <c r="L363" s="4"/>
    </row>
    <row r="364" spans="1:30" s="72" customFormat="1" x14ac:dyDescent="0.25">
      <c r="A364" s="71">
        <v>15</v>
      </c>
      <c r="B364" s="71" t="s">
        <v>17</v>
      </c>
      <c r="C364" s="71" t="s">
        <v>163</v>
      </c>
      <c r="D364" s="71">
        <v>1270</v>
      </c>
      <c r="E364" s="71">
        <f t="shared" si="113"/>
        <v>1290</v>
      </c>
      <c r="F364" s="71">
        <f t="shared" si="114"/>
        <v>1490</v>
      </c>
      <c r="G364" s="71">
        <f t="shared" si="117"/>
        <v>1350</v>
      </c>
      <c r="H364" s="71">
        <f t="shared" si="115"/>
        <v>270</v>
      </c>
      <c r="I364" s="44">
        <f t="shared" si="116"/>
        <v>1620</v>
      </c>
      <c r="J364" s="43" t="s">
        <v>263</v>
      </c>
      <c r="K364" s="43"/>
      <c r="L364" s="43"/>
      <c r="M364" s="68"/>
      <c r="Q364" s="68"/>
      <c r="AD364" s="5"/>
    </row>
    <row r="365" spans="1:30" s="68" customFormat="1" x14ac:dyDescent="0.25">
      <c r="A365" s="44">
        <v>16</v>
      </c>
      <c r="B365" s="44" t="s">
        <v>142</v>
      </c>
      <c r="C365" s="44" t="s">
        <v>164</v>
      </c>
      <c r="D365" s="44">
        <v>1220</v>
      </c>
      <c r="E365" s="44">
        <f t="shared" si="113"/>
        <v>1240</v>
      </c>
      <c r="F365" s="44">
        <f t="shared" si="114"/>
        <v>1440</v>
      </c>
      <c r="G365" s="44">
        <f t="shared" si="117"/>
        <v>1300</v>
      </c>
      <c r="H365" s="44">
        <f t="shared" si="115"/>
        <v>260</v>
      </c>
      <c r="I365" s="44">
        <f t="shared" si="116"/>
        <v>1560</v>
      </c>
      <c r="J365" s="43"/>
      <c r="K365" s="43"/>
      <c r="L365" s="43"/>
      <c r="AD365" s="5"/>
    </row>
    <row r="366" spans="1:30" s="68" customFormat="1" x14ac:dyDescent="0.25">
      <c r="A366" s="44">
        <v>17</v>
      </c>
      <c r="B366" s="44" t="s">
        <v>143</v>
      </c>
      <c r="C366" s="44" t="s">
        <v>165</v>
      </c>
      <c r="D366" s="44">
        <v>1130</v>
      </c>
      <c r="E366" s="44">
        <f t="shared" si="113"/>
        <v>1150</v>
      </c>
      <c r="F366" s="44">
        <f t="shared" si="114"/>
        <v>1350</v>
      </c>
      <c r="G366" s="44">
        <f t="shared" si="117"/>
        <v>1210</v>
      </c>
      <c r="H366" s="44">
        <f t="shared" si="115"/>
        <v>242</v>
      </c>
      <c r="I366" s="44">
        <f t="shared" si="116"/>
        <v>1452</v>
      </c>
      <c r="J366" s="43"/>
      <c r="K366" s="43"/>
      <c r="L366" s="43"/>
      <c r="AD366" s="5"/>
    </row>
    <row r="370" spans="1:30" ht="18.95" customHeight="1" x14ac:dyDescent="0.25">
      <c r="A370" s="82" t="s">
        <v>262</v>
      </c>
      <c r="B370" s="82"/>
      <c r="C370" s="82"/>
      <c r="D370" s="82"/>
      <c r="E370" s="82"/>
      <c r="F370" s="82"/>
      <c r="G370" s="82"/>
      <c r="H370" s="82"/>
      <c r="I370" s="82"/>
      <c r="J370" s="67"/>
      <c r="K370" s="67"/>
    </row>
    <row r="371" spans="1:30" ht="19.5" customHeight="1" x14ac:dyDescent="0.25">
      <c r="A371" s="83" t="s">
        <v>144</v>
      </c>
      <c r="B371" s="83"/>
      <c r="C371" s="83"/>
      <c r="D371" s="83"/>
      <c r="E371" s="83"/>
      <c r="F371" s="83"/>
      <c r="G371" s="83"/>
      <c r="H371" s="83"/>
      <c r="I371" s="83"/>
      <c r="J371" s="69"/>
      <c r="K371" s="69"/>
    </row>
    <row r="372" spans="1:30" ht="34.5" customHeight="1" x14ac:dyDescent="0.25">
      <c r="A372" s="60" t="s">
        <v>129</v>
      </c>
      <c r="B372" s="44" t="s">
        <v>130</v>
      </c>
      <c r="C372" s="44" t="s">
        <v>77</v>
      </c>
      <c r="D372" s="44" t="s">
        <v>131</v>
      </c>
      <c r="E372" s="44" t="s">
        <v>147</v>
      </c>
      <c r="F372" s="44" t="s">
        <v>148</v>
      </c>
      <c r="G372" s="59" t="s">
        <v>149</v>
      </c>
      <c r="H372" s="59" t="s">
        <v>132</v>
      </c>
      <c r="I372" s="59" t="s">
        <v>145</v>
      </c>
      <c r="J372" s="53"/>
      <c r="K372" s="53"/>
    </row>
    <row r="373" spans="1:30" x14ac:dyDescent="0.25">
      <c r="A373" s="48">
        <v>1</v>
      </c>
      <c r="B373" s="48" t="s">
        <v>133</v>
      </c>
      <c r="C373" s="48" t="s">
        <v>146</v>
      </c>
      <c r="D373" s="48">
        <v>6110</v>
      </c>
      <c r="E373" s="48">
        <f>D373+20</f>
        <v>6130</v>
      </c>
      <c r="F373" s="48">
        <f>D373+220</f>
        <v>6330</v>
      </c>
      <c r="G373" s="48">
        <f t="shared" ref="G373:G389" si="118">E373+60</f>
        <v>6190</v>
      </c>
      <c r="H373" s="48">
        <f>G373*20/100</f>
        <v>1238</v>
      </c>
      <c r="I373" s="48">
        <f>G373+H373</f>
        <v>7428</v>
      </c>
      <c r="J373" s="43"/>
      <c r="K373" s="43"/>
    </row>
    <row r="374" spans="1:30" x14ac:dyDescent="0.25">
      <c r="A374" s="48">
        <v>2</v>
      </c>
      <c r="B374" s="48" t="s">
        <v>134</v>
      </c>
      <c r="C374" s="48" t="s">
        <v>166</v>
      </c>
      <c r="D374" s="48">
        <v>5900</v>
      </c>
      <c r="E374" s="48">
        <f t="shared" ref="E374:E389" si="119">D374+20</f>
        <v>5920</v>
      </c>
      <c r="F374" s="48">
        <f t="shared" ref="F374:F386" si="120">D374+220</f>
        <v>6120</v>
      </c>
      <c r="G374" s="48">
        <f t="shared" si="118"/>
        <v>5980</v>
      </c>
      <c r="H374" s="48">
        <f t="shared" ref="H374:H389" si="121">G374*20/100</f>
        <v>1196</v>
      </c>
      <c r="I374" s="48">
        <f t="shared" ref="I374:I389" si="122">G374+H374</f>
        <v>7176</v>
      </c>
      <c r="J374" s="43"/>
      <c r="K374" s="43"/>
    </row>
    <row r="375" spans="1:30" x14ac:dyDescent="0.25">
      <c r="A375" s="48">
        <v>3</v>
      </c>
      <c r="B375" s="48" t="s">
        <v>135</v>
      </c>
      <c r="C375" s="48" t="s">
        <v>167</v>
      </c>
      <c r="D375" s="48">
        <v>5810</v>
      </c>
      <c r="E375" s="48">
        <f t="shared" si="119"/>
        <v>5830</v>
      </c>
      <c r="F375" s="48">
        <f t="shared" si="120"/>
        <v>6030</v>
      </c>
      <c r="G375" s="48">
        <f t="shared" si="118"/>
        <v>5890</v>
      </c>
      <c r="H375" s="48">
        <f t="shared" si="121"/>
        <v>1178</v>
      </c>
      <c r="I375" s="48">
        <f t="shared" si="122"/>
        <v>7068</v>
      </c>
      <c r="J375" s="43"/>
      <c r="K375" s="43"/>
    </row>
    <row r="376" spans="1:30" x14ac:dyDescent="0.25">
      <c r="A376" s="48">
        <v>4</v>
      </c>
      <c r="B376" s="48" t="s">
        <v>136</v>
      </c>
      <c r="C376" s="48" t="s">
        <v>168</v>
      </c>
      <c r="D376" s="48">
        <v>5760</v>
      </c>
      <c r="E376" s="48">
        <f t="shared" si="119"/>
        <v>5780</v>
      </c>
      <c r="F376" s="48">
        <f t="shared" si="120"/>
        <v>5980</v>
      </c>
      <c r="G376" s="48">
        <f t="shared" si="118"/>
        <v>5840</v>
      </c>
      <c r="H376" s="48">
        <f t="shared" si="121"/>
        <v>1168</v>
      </c>
      <c r="I376" s="48">
        <f t="shared" si="122"/>
        <v>7008</v>
      </c>
      <c r="J376" s="43"/>
      <c r="K376" s="43"/>
      <c r="AD376" s="68"/>
    </row>
    <row r="377" spans="1:30" s="68" customFormat="1" x14ac:dyDescent="0.25">
      <c r="A377" s="48">
        <v>5</v>
      </c>
      <c r="B377" s="48" t="s">
        <v>137</v>
      </c>
      <c r="C377" s="48" t="s">
        <v>169</v>
      </c>
      <c r="D377" s="48">
        <v>5285</v>
      </c>
      <c r="E377" s="48">
        <f t="shared" si="119"/>
        <v>5305</v>
      </c>
      <c r="F377" s="48">
        <f t="shared" si="120"/>
        <v>5505</v>
      </c>
      <c r="G377" s="48">
        <f t="shared" si="118"/>
        <v>5365</v>
      </c>
      <c r="H377" s="48">
        <f t="shared" si="121"/>
        <v>1073</v>
      </c>
      <c r="I377" s="48">
        <f t="shared" si="122"/>
        <v>6438</v>
      </c>
      <c r="J377" s="43"/>
      <c r="K377" s="43"/>
      <c r="L377" s="5"/>
    </row>
    <row r="378" spans="1:30" s="68" customFormat="1" x14ac:dyDescent="0.25">
      <c r="A378" s="48">
        <v>6</v>
      </c>
      <c r="B378" s="48" t="s">
        <v>138</v>
      </c>
      <c r="C378" s="48" t="s">
        <v>170</v>
      </c>
      <c r="D378" s="48">
        <v>5130</v>
      </c>
      <c r="E378" s="48">
        <f t="shared" si="119"/>
        <v>5150</v>
      </c>
      <c r="F378" s="48">
        <f t="shared" si="120"/>
        <v>5350</v>
      </c>
      <c r="G378" s="48">
        <f t="shared" si="118"/>
        <v>5210</v>
      </c>
      <c r="H378" s="48">
        <f t="shared" si="121"/>
        <v>1042</v>
      </c>
      <c r="I378" s="48">
        <f t="shared" si="122"/>
        <v>6252</v>
      </c>
      <c r="J378" s="43"/>
      <c r="K378" s="43"/>
      <c r="L378" s="5"/>
    </row>
    <row r="379" spans="1:30" s="68" customFormat="1" x14ac:dyDescent="0.25">
      <c r="A379" s="48">
        <v>7</v>
      </c>
      <c r="B379" s="48" t="s">
        <v>139</v>
      </c>
      <c r="C379" s="48" t="s">
        <v>171</v>
      </c>
      <c r="D379" s="48">
        <v>4730</v>
      </c>
      <c r="E379" s="48">
        <f t="shared" si="119"/>
        <v>4750</v>
      </c>
      <c r="F379" s="48">
        <f t="shared" si="120"/>
        <v>4950</v>
      </c>
      <c r="G379" s="48">
        <f t="shared" si="118"/>
        <v>4810</v>
      </c>
      <c r="H379" s="48">
        <f t="shared" si="121"/>
        <v>962</v>
      </c>
      <c r="I379" s="48">
        <f t="shared" si="122"/>
        <v>5772</v>
      </c>
      <c r="J379" s="43"/>
      <c r="K379" s="43"/>
      <c r="L379" s="5"/>
    </row>
    <row r="380" spans="1:30" s="68" customFormat="1" x14ac:dyDescent="0.25">
      <c r="A380" s="48">
        <v>8</v>
      </c>
      <c r="B380" s="48" t="s">
        <v>140</v>
      </c>
      <c r="C380" s="48" t="s">
        <v>172</v>
      </c>
      <c r="D380" s="48">
        <v>4180</v>
      </c>
      <c r="E380" s="48">
        <f t="shared" si="119"/>
        <v>4200</v>
      </c>
      <c r="F380" s="48">
        <f t="shared" si="120"/>
        <v>4400</v>
      </c>
      <c r="G380" s="48">
        <f t="shared" si="118"/>
        <v>4260</v>
      </c>
      <c r="H380" s="48">
        <f t="shared" si="121"/>
        <v>852</v>
      </c>
      <c r="I380" s="48">
        <f t="shared" si="122"/>
        <v>5112</v>
      </c>
      <c r="J380" s="43"/>
      <c r="K380" s="43"/>
      <c r="AD380" s="5"/>
    </row>
    <row r="381" spans="1:30" x14ac:dyDescent="0.25">
      <c r="A381" s="48">
        <v>9</v>
      </c>
      <c r="B381" s="48" t="s">
        <v>112</v>
      </c>
      <c r="C381" s="48" t="s">
        <v>173</v>
      </c>
      <c r="D381" s="48">
        <v>3820</v>
      </c>
      <c r="E381" s="48">
        <f t="shared" si="119"/>
        <v>3840</v>
      </c>
      <c r="F381" s="48">
        <f t="shared" si="120"/>
        <v>4040</v>
      </c>
      <c r="G381" s="48">
        <f t="shared" si="118"/>
        <v>3900</v>
      </c>
      <c r="H381" s="48">
        <f t="shared" si="121"/>
        <v>780</v>
      </c>
      <c r="I381" s="48">
        <f t="shared" si="122"/>
        <v>4680</v>
      </c>
      <c r="J381" s="43"/>
      <c r="K381" s="43"/>
    </row>
    <row r="382" spans="1:30" x14ac:dyDescent="0.25">
      <c r="A382" s="48">
        <v>10</v>
      </c>
      <c r="B382" s="48" t="s">
        <v>11</v>
      </c>
      <c r="C382" s="48" t="s">
        <v>174</v>
      </c>
      <c r="D382" s="48">
        <v>3680</v>
      </c>
      <c r="E382" s="48">
        <f t="shared" si="119"/>
        <v>3700</v>
      </c>
      <c r="F382" s="48">
        <f t="shared" si="120"/>
        <v>3900</v>
      </c>
      <c r="G382" s="48">
        <f t="shared" si="118"/>
        <v>3760</v>
      </c>
      <c r="H382" s="48">
        <f t="shared" si="121"/>
        <v>752</v>
      </c>
      <c r="I382" s="48">
        <f t="shared" si="122"/>
        <v>4512</v>
      </c>
      <c r="J382" s="43"/>
      <c r="K382" s="43"/>
    </row>
    <row r="383" spans="1:30" x14ac:dyDescent="0.25">
      <c r="A383" s="48">
        <v>11</v>
      </c>
      <c r="B383" s="48" t="s">
        <v>6</v>
      </c>
      <c r="C383" s="48" t="s">
        <v>175</v>
      </c>
      <c r="D383" s="48">
        <v>3140</v>
      </c>
      <c r="E383" s="48">
        <f t="shared" si="119"/>
        <v>3160</v>
      </c>
      <c r="F383" s="48">
        <f t="shared" si="120"/>
        <v>3360</v>
      </c>
      <c r="G383" s="48">
        <f t="shared" si="118"/>
        <v>3220</v>
      </c>
      <c r="H383" s="48">
        <f t="shared" si="121"/>
        <v>644</v>
      </c>
      <c r="I383" s="48">
        <f t="shared" si="122"/>
        <v>3864</v>
      </c>
      <c r="J383" s="43"/>
      <c r="K383" s="43"/>
    </row>
    <row r="384" spans="1:30" x14ac:dyDescent="0.25">
      <c r="A384" s="48">
        <v>12</v>
      </c>
      <c r="B384" s="48" t="s">
        <v>141</v>
      </c>
      <c r="C384" s="48" t="s">
        <v>176</v>
      </c>
      <c r="D384" s="48">
        <v>2780</v>
      </c>
      <c r="E384" s="48">
        <f t="shared" si="119"/>
        <v>2800</v>
      </c>
      <c r="F384" s="48">
        <f t="shared" si="120"/>
        <v>3000</v>
      </c>
      <c r="G384" s="48">
        <f t="shared" si="118"/>
        <v>2860</v>
      </c>
      <c r="H384" s="48">
        <f t="shared" si="121"/>
        <v>572</v>
      </c>
      <c r="I384" s="48">
        <f t="shared" si="122"/>
        <v>3432</v>
      </c>
      <c r="J384" s="43"/>
      <c r="K384" s="43"/>
    </row>
    <row r="385" spans="1:30" x14ac:dyDescent="0.25">
      <c r="A385" s="48">
        <v>13</v>
      </c>
      <c r="B385" s="48" t="s">
        <v>20</v>
      </c>
      <c r="C385" s="48" t="s">
        <v>177</v>
      </c>
      <c r="D385" s="48">
        <v>2360</v>
      </c>
      <c r="E385" s="48">
        <f t="shared" si="119"/>
        <v>2380</v>
      </c>
      <c r="F385" s="48">
        <f t="shared" si="120"/>
        <v>2580</v>
      </c>
      <c r="G385" s="48">
        <f t="shared" si="118"/>
        <v>2440</v>
      </c>
      <c r="H385" s="48">
        <f t="shared" si="121"/>
        <v>488</v>
      </c>
      <c r="I385" s="48">
        <f t="shared" si="122"/>
        <v>2928</v>
      </c>
      <c r="J385" s="43"/>
      <c r="K385" s="43"/>
    </row>
    <row r="386" spans="1:30" x14ac:dyDescent="0.25">
      <c r="A386" s="48">
        <v>14</v>
      </c>
      <c r="B386" s="48" t="s">
        <v>30</v>
      </c>
      <c r="C386" s="48" t="s">
        <v>93</v>
      </c>
      <c r="D386" s="48">
        <v>2220</v>
      </c>
      <c r="E386" s="48">
        <f t="shared" si="119"/>
        <v>2240</v>
      </c>
      <c r="F386" s="48">
        <f t="shared" si="120"/>
        <v>2440</v>
      </c>
      <c r="G386" s="48">
        <f t="shared" si="118"/>
        <v>2300</v>
      </c>
      <c r="H386" s="48">
        <f t="shared" si="121"/>
        <v>460</v>
      </c>
      <c r="I386" s="48">
        <f t="shared" si="122"/>
        <v>2760</v>
      </c>
      <c r="J386" s="43"/>
      <c r="K386" s="43"/>
    </row>
    <row r="387" spans="1:30" x14ac:dyDescent="0.25">
      <c r="A387" s="48">
        <v>15</v>
      </c>
      <c r="B387" s="48" t="s">
        <v>17</v>
      </c>
      <c r="C387" s="48" t="s">
        <v>178</v>
      </c>
      <c r="D387" s="48">
        <v>1620</v>
      </c>
      <c r="E387" s="48">
        <f t="shared" si="119"/>
        <v>1640</v>
      </c>
      <c r="F387" s="70">
        <f>D387+440</f>
        <v>2060</v>
      </c>
      <c r="G387" s="48">
        <f t="shared" si="118"/>
        <v>1700</v>
      </c>
      <c r="H387" s="48">
        <f t="shared" si="121"/>
        <v>340</v>
      </c>
      <c r="I387" s="48">
        <f t="shared" si="122"/>
        <v>2040</v>
      </c>
      <c r="J387" s="43"/>
      <c r="K387" s="43"/>
    </row>
    <row r="388" spans="1:30" x14ac:dyDescent="0.25">
      <c r="A388" s="48">
        <v>16</v>
      </c>
      <c r="B388" s="48" t="s">
        <v>142</v>
      </c>
      <c r="C388" s="48" t="s">
        <v>179</v>
      </c>
      <c r="D388" s="48">
        <v>1570</v>
      </c>
      <c r="E388" s="48">
        <f t="shared" si="119"/>
        <v>1590</v>
      </c>
      <c r="F388" s="48">
        <f t="shared" ref="F388:F389" si="123">D388+220</f>
        <v>1790</v>
      </c>
      <c r="G388" s="48">
        <f t="shared" si="118"/>
        <v>1650</v>
      </c>
      <c r="H388" s="48">
        <f t="shared" si="121"/>
        <v>330</v>
      </c>
      <c r="I388" s="48">
        <f t="shared" si="122"/>
        <v>1980</v>
      </c>
      <c r="J388" s="43"/>
      <c r="K388" s="43"/>
    </row>
    <row r="389" spans="1:30" x14ac:dyDescent="0.25">
      <c r="A389" s="48">
        <v>17</v>
      </c>
      <c r="B389" s="48" t="s">
        <v>143</v>
      </c>
      <c r="C389" s="48" t="s">
        <v>180</v>
      </c>
      <c r="D389" s="48">
        <v>1480</v>
      </c>
      <c r="E389" s="48">
        <f t="shared" si="119"/>
        <v>1500</v>
      </c>
      <c r="F389" s="48">
        <f t="shared" si="123"/>
        <v>1700</v>
      </c>
      <c r="G389" s="48">
        <f t="shared" si="118"/>
        <v>1560</v>
      </c>
      <c r="H389" s="48">
        <f t="shared" si="121"/>
        <v>312</v>
      </c>
      <c r="I389" s="48">
        <f t="shared" si="122"/>
        <v>1872</v>
      </c>
      <c r="J389" s="43"/>
      <c r="K389" s="43"/>
    </row>
    <row r="394" spans="1:30" ht="20.25" customHeight="1" x14ac:dyDescent="0.25">
      <c r="A394" s="82" t="s">
        <v>264</v>
      </c>
      <c r="B394" s="82"/>
      <c r="C394" s="82"/>
      <c r="D394" s="82"/>
      <c r="E394" s="82"/>
      <c r="F394" s="82"/>
      <c r="G394" s="82"/>
      <c r="H394" s="82"/>
      <c r="I394" s="82"/>
      <c r="J394" s="67"/>
      <c r="K394" s="67"/>
    </row>
    <row r="395" spans="1:30" ht="21" customHeight="1" x14ac:dyDescent="0.25">
      <c r="A395" s="83" t="s">
        <v>128</v>
      </c>
      <c r="B395" s="83"/>
      <c r="C395" s="83"/>
      <c r="D395" s="83"/>
      <c r="E395" s="83"/>
      <c r="F395" s="83"/>
      <c r="G395" s="83"/>
      <c r="H395" s="83"/>
      <c r="I395" s="83"/>
    </row>
    <row r="396" spans="1:30" ht="30" customHeight="1" x14ac:dyDescent="0.25">
      <c r="A396" s="60" t="s">
        <v>129</v>
      </c>
      <c r="B396" s="45" t="s">
        <v>130</v>
      </c>
      <c r="C396" s="44" t="s">
        <v>77</v>
      </c>
      <c r="D396" s="44" t="s">
        <v>131</v>
      </c>
      <c r="E396" s="44" t="s">
        <v>147</v>
      </c>
      <c r="F396" s="44" t="s">
        <v>148</v>
      </c>
      <c r="G396" s="59" t="s">
        <v>149</v>
      </c>
      <c r="H396" s="59" t="s">
        <v>132</v>
      </c>
      <c r="I396" s="59" t="s">
        <v>145</v>
      </c>
      <c r="J396" s="53"/>
      <c r="K396" s="53"/>
      <c r="AD396" s="68"/>
    </row>
    <row r="397" spans="1:30" x14ac:dyDescent="0.25">
      <c r="A397" s="48">
        <v>1</v>
      </c>
      <c r="B397" s="48" t="s">
        <v>133</v>
      </c>
      <c r="C397" s="48" t="s">
        <v>146</v>
      </c>
      <c r="D397" s="48">
        <v>5810</v>
      </c>
      <c r="E397" s="48">
        <f>D397+20</f>
        <v>5830</v>
      </c>
      <c r="F397" s="48">
        <f>D397+220</f>
        <v>6030</v>
      </c>
      <c r="G397" s="48">
        <f>D397+80</f>
        <v>5890</v>
      </c>
      <c r="H397" s="48">
        <f>G397*20/100</f>
        <v>1178</v>
      </c>
      <c r="I397" s="48">
        <f>G397+H397</f>
        <v>7068</v>
      </c>
      <c r="J397" s="43"/>
      <c r="K397" s="43"/>
      <c r="AD397" s="68"/>
    </row>
    <row r="398" spans="1:30" x14ac:dyDescent="0.25">
      <c r="A398" s="48">
        <v>2</v>
      </c>
      <c r="B398" s="48" t="s">
        <v>134</v>
      </c>
      <c r="C398" s="48" t="s">
        <v>166</v>
      </c>
      <c r="D398" s="48">
        <v>5600</v>
      </c>
      <c r="E398" s="48">
        <f t="shared" ref="E398:E413" si="124">D398+20</f>
        <v>5620</v>
      </c>
      <c r="F398" s="48">
        <f t="shared" ref="F398:F413" si="125">D398+220</f>
        <v>5820</v>
      </c>
      <c r="G398" s="48">
        <f>D398+80</f>
        <v>5680</v>
      </c>
      <c r="H398" s="48">
        <f t="shared" ref="H398:H413" si="126">G398*20/100</f>
        <v>1136</v>
      </c>
      <c r="I398" s="48">
        <f t="shared" ref="I398:I413" si="127">G398+H398</f>
        <v>6816</v>
      </c>
      <c r="J398" s="43"/>
      <c r="K398" s="43"/>
      <c r="AD398" s="68"/>
    </row>
    <row r="399" spans="1:30" x14ac:dyDescent="0.25">
      <c r="A399" s="48">
        <v>3</v>
      </c>
      <c r="B399" s="48" t="s">
        <v>135</v>
      </c>
      <c r="C399" s="48" t="s">
        <v>167</v>
      </c>
      <c r="D399" s="48">
        <v>5510</v>
      </c>
      <c r="E399" s="48">
        <f t="shared" si="124"/>
        <v>5530</v>
      </c>
      <c r="F399" s="48">
        <f t="shared" si="125"/>
        <v>5730</v>
      </c>
      <c r="G399" s="48">
        <f>D399+80</f>
        <v>5590</v>
      </c>
      <c r="H399" s="48">
        <f t="shared" si="126"/>
        <v>1118</v>
      </c>
      <c r="I399" s="48">
        <f t="shared" si="127"/>
        <v>6708</v>
      </c>
      <c r="J399" s="43"/>
      <c r="K399" s="43"/>
      <c r="AD399" s="68"/>
    </row>
    <row r="400" spans="1:30" x14ac:dyDescent="0.25">
      <c r="A400" s="48">
        <v>4</v>
      </c>
      <c r="B400" s="48" t="s">
        <v>136</v>
      </c>
      <c r="C400" s="48" t="s">
        <v>168</v>
      </c>
      <c r="D400" s="48">
        <v>5460</v>
      </c>
      <c r="E400" s="48">
        <f t="shared" si="124"/>
        <v>5480</v>
      </c>
      <c r="F400" s="48">
        <f t="shared" si="125"/>
        <v>5680</v>
      </c>
      <c r="G400" s="48">
        <f t="shared" ref="G400:G413" si="128">E400+60</f>
        <v>5540</v>
      </c>
      <c r="H400" s="48">
        <f t="shared" si="126"/>
        <v>1108</v>
      </c>
      <c r="I400" s="48">
        <f t="shared" si="127"/>
        <v>6648</v>
      </c>
      <c r="J400" s="43"/>
      <c r="K400" s="43"/>
      <c r="AD400" s="68"/>
    </row>
    <row r="401" spans="1:30" x14ac:dyDescent="0.25">
      <c r="A401" s="48">
        <v>5</v>
      </c>
      <c r="B401" s="48" t="s">
        <v>137</v>
      </c>
      <c r="C401" s="48" t="s">
        <v>169</v>
      </c>
      <c r="D401" s="48">
        <v>4985</v>
      </c>
      <c r="E401" s="48">
        <f t="shared" si="124"/>
        <v>5005</v>
      </c>
      <c r="F401" s="48">
        <f t="shared" si="125"/>
        <v>5205</v>
      </c>
      <c r="G401" s="48">
        <f t="shared" si="128"/>
        <v>5065</v>
      </c>
      <c r="H401" s="48">
        <f t="shared" si="126"/>
        <v>1013</v>
      </c>
      <c r="I401" s="48">
        <f t="shared" si="127"/>
        <v>6078</v>
      </c>
      <c r="J401" s="43"/>
      <c r="K401" s="43"/>
    </row>
    <row r="402" spans="1:30" x14ac:dyDescent="0.25">
      <c r="A402" s="48">
        <v>6</v>
      </c>
      <c r="B402" s="48" t="s">
        <v>138</v>
      </c>
      <c r="C402" s="48" t="s">
        <v>170</v>
      </c>
      <c r="D402" s="48">
        <v>4830</v>
      </c>
      <c r="E402" s="48">
        <f t="shared" si="124"/>
        <v>4850</v>
      </c>
      <c r="F402" s="48">
        <f t="shared" si="125"/>
        <v>5050</v>
      </c>
      <c r="G402" s="48">
        <f t="shared" si="128"/>
        <v>4910</v>
      </c>
      <c r="H402" s="48">
        <f t="shared" si="126"/>
        <v>982</v>
      </c>
      <c r="I402" s="48">
        <f t="shared" si="127"/>
        <v>5892</v>
      </c>
      <c r="J402" s="43"/>
      <c r="K402" s="43"/>
    </row>
    <row r="403" spans="1:30" x14ac:dyDescent="0.25">
      <c r="A403" s="48">
        <v>7</v>
      </c>
      <c r="B403" s="48" t="s">
        <v>139</v>
      </c>
      <c r="C403" s="48" t="s">
        <v>171</v>
      </c>
      <c r="D403" s="48">
        <v>4430</v>
      </c>
      <c r="E403" s="48">
        <f t="shared" si="124"/>
        <v>4450</v>
      </c>
      <c r="F403" s="48">
        <f t="shared" si="125"/>
        <v>4650</v>
      </c>
      <c r="G403" s="48">
        <f t="shared" si="128"/>
        <v>4510</v>
      </c>
      <c r="H403" s="48">
        <f t="shared" si="126"/>
        <v>902</v>
      </c>
      <c r="I403" s="48">
        <f t="shared" si="127"/>
        <v>5412</v>
      </c>
      <c r="J403" s="43"/>
      <c r="K403" s="43"/>
    </row>
    <row r="404" spans="1:30" s="68" customFormat="1" x14ac:dyDescent="0.25">
      <c r="A404" s="44">
        <v>8</v>
      </c>
      <c r="B404" s="44" t="s">
        <v>140</v>
      </c>
      <c r="C404" s="44" t="s">
        <v>172</v>
      </c>
      <c r="D404" s="44">
        <v>3430</v>
      </c>
      <c r="E404" s="44">
        <f t="shared" si="124"/>
        <v>3450</v>
      </c>
      <c r="F404" s="44">
        <f t="shared" si="125"/>
        <v>3650</v>
      </c>
      <c r="G404" s="44">
        <f t="shared" si="128"/>
        <v>3510</v>
      </c>
      <c r="H404" s="44">
        <f t="shared" si="126"/>
        <v>702</v>
      </c>
      <c r="I404" s="44">
        <f t="shared" si="127"/>
        <v>4212</v>
      </c>
      <c r="J404" s="43"/>
      <c r="K404" s="43"/>
      <c r="L404" s="43"/>
      <c r="AD404" s="5"/>
    </row>
    <row r="405" spans="1:30" s="68" customFormat="1" x14ac:dyDescent="0.25">
      <c r="A405" s="44">
        <v>9</v>
      </c>
      <c r="B405" s="44" t="s">
        <v>112</v>
      </c>
      <c r="C405" s="44" t="s">
        <v>173</v>
      </c>
      <c r="D405" s="44">
        <v>2750</v>
      </c>
      <c r="E405" s="44">
        <f t="shared" si="124"/>
        <v>2770</v>
      </c>
      <c r="F405" s="44">
        <f t="shared" si="125"/>
        <v>2970</v>
      </c>
      <c r="G405" s="44">
        <f t="shared" si="128"/>
        <v>2830</v>
      </c>
      <c r="H405" s="44">
        <f t="shared" si="126"/>
        <v>566</v>
      </c>
      <c r="I405" s="44">
        <f t="shared" si="127"/>
        <v>3396</v>
      </c>
      <c r="J405" s="43"/>
      <c r="K405" s="43"/>
      <c r="L405" s="43"/>
      <c r="AD405" s="5"/>
    </row>
    <row r="406" spans="1:30" s="72" customFormat="1" x14ac:dyDescent="0.25">
      <c r="A406" s="71">
        <v>10</v>
      </c>
      <c r="B406" s="71" t="s">
        <v>11</v>
      </c>
      <c r="C406" s="71" t="s">
        <v>174</v>
      </c>
      <c r="D406" s="71">
        <v>2610</v>
      </c>
      <c r="E406" s="71">
        <f t="shared" si="124"/>
        <v>2630</v>
      </c>
      <c r="F406" s="71">
        <f t="shared" si="125"/>
        <v>2830</v>
      </c>
      <c r="G406" s="71">
        <f t="shared" si="128"/>
        <v>2690</v>
      </c>
      <c r="H406" s="71">
        <f t="shared" si="126"/>
        <v>538</v>
      </c>
      <c r="I406" s="44">
        <f t="shared" si="127"/>
        <v>3228</v>
      </c>
      <c r="J406" s="43"/>
      <c r="K406" s="43"/>
      <c r="L406" s="43"/>
      <c r="M406" s="68"/>
      <c r="Q406" s="68"/>
      <c r="AD406" s="5"/>
    </row>
    <row r="407" spans="1:30" s="72" customFormat="1" x14ac:dyDescent="0.25">
      <c r="A407" s="71">
        <v>11</v>
      </c>
      <c r="B407" s="71" t="s">
        <v>6</v>
      </c>
      <c r="C407" s="71" t="s">
        <v>175</v>
      </c>
      <c r="D407" s="71">
        <v>2120</v>
      </c>
      <c r="E407" s="71">
        <f t="shared" si="124"/>
        <v>2140</v>
      </c>
      <c r="F407" s="71">
        <f t="shared" si="125"/>
        <v>2340</v>
      </c>
      <c r="G407" s="71">
        <f t="shared" si="128"/>
        <v>2200</v>
      </c>
      <c r="H407" s="71">
        <f t="shared" si="126"/>
        <v>440</v>
      </c>
      <c r="I407" s="44">
        <f t="shared" si="127"/>
        <v>2640</v>
      </c>
      <c r="J407" s="43" t="s">
        <v>265</v>
      </c>
      <c r="K407" s="43"/>
      <c r="L407" s="43"/>
      <c r="M407" s="68"/>
      <c r="Q407" s="68"/>
      <c r="AD407" s="5"/>
    </row>
    <row r="408" spans="1:30" s="68" customFormat="1" x14ac:dyDescent="0.25">
      <c r="A408" s="44">
        <v>12</v>
      </c>
      <c r="B408" s="44" t="s">
        <v>141</v>
      </c>
      <c r="C408" s="44" t="s">
        <v>176</v>
      </c>
      <c r="D408" s="44">
        <v>1850</v>
      </c>
      <c r="E408" s="44">
        <f t="shared" si="124"/>
        <v>1870</v>
      </c>
      <c r="F408" s="44">
        <f t="shared" si="125"/>
        <v>2070</v>
      </c>
      <c r="G408" s="44">
        <f t="shared" si="128"/>
        <v>1930</v>
      </c>
      <c r="H408" s="44">
        <f t="shared" si="126"/>
        <v>386</v>
      </c>
      <c r="I408" s="44">
        <f t="shared" si="127"/>
        <v>2316</v>
      </c>
      <c r="J408" s="43"/>
      <c r="K408" s="43"/>
      <c r="L408" s="43"/>
      <c r="AD408" s="5"/>
    </row>
    <row r="409" spans="1:30" s="68" customFormat="1" x14ac:dyDescent="0.25">
      <c r="A409" s="44">
        <v>13</v>
      </c>
      <c r="B409" s="44" t="s">
        <v>20</v>
      </c>
      <c r="C409" s="44" t="s">
        <v>177</v>
      </c>
      <c r="D409" s="44">
        <v>1480</v>
      </c>
      <c r="E409" s="44">
        <f t="shared" si="124"/>
        <v>1500</v>
      </c>
      <c r="F409" s="44">
        <f t="shared" si="125"/>
        <v>1700</v>
      </c>
      <c r="G409" s="44">
        <f t="shared" si="128"/>
        <v>1560</v>
      </c>
      <c r="H409" s="44">
        <f t="shared" si="126"/>
        <v>312</v>
      </c>
      <c r="I409" s="44">
        <f t="shared" si="127"/>
        <v>1872</v>
      </c>
      <c r="J409" s="43"/>
      <c r="K409" s="43"/>
      <c r="L409" s="43"/>
      <c r="AD409" s="5"/>
    </row>
    <row r="410" spans="1:30" s="68" customFormat="1" x14ac:dyDescent="0.25">
      <c r="A410" s="44">
        <v>14</v>
      </c>
      <c r="B410" s="44" t="s">
        <v>30</v>
      </c>
      <c r="C410" s="44" t="s">
        <v>93</v>
      </c>
      <c r="D410" s="44">
        <v>1300</v>
      </c>
      <c r="E410" s="44">
        <f t="shared" si="124"/>
        <v>1320</v>
      </c>
      <c r="F410" s="44">
        <f t="shared" si="125"/>
        <v>1520</v>
      </c>
      <c r="G410" s="44">
        <f t="shared" si="128"/>
        <v>1380</v>
      </c>
      <c r="H410" s="44">
        <f t="shared" si="126"/>
        <v>276</v>
      </c>
      <c r="I410" s="44">
        <f t="shared" si="127"/>
        <v>1656</v>
      </c>
      <c r="J410" s="43"/>
      <c r="K410" s="43"/>
      <c r="L410" s="43"/>
      <c r="AD410" s="72"/>
    </row>
    <row r="411" spans="1:30" s="68" customFormat="1" x14ac:dyDescent="0.25">
      <c r="A411" s="44">
        <v>15</v>
      </c>
      <c r="B411" s="44" t="s">
        <v>17</v>
      </c>
      <c r="C411" s="44" t="s">
        <v>178</v>
      </c>
      <c r="D411" s="44">
        <v>1170</v>
      </c>
      <c r="E411" s="44">
        <f t="shared" si="124"/>
        <v>1190</v>
      </c>
      <c r="F411" s="44">
        <f t="shared" si="125"/>
        <v>1390</v>
      </c>
      <c r="G411" s="44">
        <f t="shared" si="128"/>
        <v>1250</v>
      </c>
      <c r="H411" s="44">
        <f t="shared" si="126"/>
        <v>250</v>
      </c>
      <c r="I411" s="44">
        <f t="shared" si="127"/>
        <v>1500</v>
      </c>
      <c r="J411" s="43"/>
      <c r="K411" s="43"/>
      <c r="L411" s="43"/>
    </row>
    <row r="412" spans="1:30" s="68" customFormat="1" x14ac:dyDescent="0.25">
      <c r="A412" s="44">
        <v>16</v>
      </c>
      <c r="B412" s="44" t="s">
        <v>142</v>
      </c>
      <c r="C412" s="44" t="s">
        <v>179</v>
      </c>
      <c r="D412" s="44">
        <v>1120</v>
      </c>
      <c r="E412" s="44">
        <f t="shared" si="124"/>
        <v>1140</v>
      </c>
      <c r="F412" s="44">
        <f t="shared" si="125"/>
        <v>1340</v>
      </c>
      <c r="G412" s="44">
        <f t="shared" si="128"/>
        <v>1200</v>
      </c>
      <c r="H412" s="44">
        <f t="shared" si="126"/>
        <v>240</v>
      </c>
      <c r="I412" s="44">
        <f t="shared" si="127"/>
        <v>1440</v>
      </c>
      <c r="J412" s="43"/>
      <c r="K412" s="43"/>
      <c r="L412" s="43"/>
    </row>
    <row r="413" spans="1:30" s="68" customFormat="1" x14ac:dyDescent="0.25">
      <c r="A413" s="44">
        <v>17</v>
      </c>
      <c r="B413" s="44" t="s">
        <v>143</v>
      </c>
      <c r="C413" s="44" t="s">
        <v>180</v>
      </c>
      <c r="D413" s="44">
        <v>1030</v>
      </c>
      <c r="E413" s="44">
        <f t="shared" si="124"/>
        <v>1050</v>
      </c>
      <c r="F413" s="44">
        <f t="shared" si="125"/>
        <v>1250</v>
      </c>
      <c r="G413" s="44">
        <f t="shared" si="128"/>
        <v>1110</v>
      </c>
      <c r="H413" s="44">
        <f t="shared" si="126"/>
        <v>222</v>
      </c>
      <c r="I413" s="44">
        <f t="shared" si="127"/>
        <v>1332</v>
      </c>
      <c r="J413" s="43"/>
      <c r="K413" s="43"/>
      <c r="L413" s="43"/>
      <c r="AD413" s="5"/>
    </row>
    <row r="417" spans="1:30" ht="18.95" customHeight="1" x14ac:dyDescent="0.25">
      <c r="A417" s="82" t="s">
        <v>266</v>
      </c>
      <c r="B417" s="82"/>
      <c r="C417" s="82"/>
      <c r="D417" s="82"/>
      <c r="E417" s="82"/>
      <c r="F417" s="82"/>
      <c r="G417" s="82"/>
      <c r="H417" s="82"/>
      <c r="I417" s="82"/>
      <c r="J417" s="67"/>
      <c r="K417" s="67"/>
    </row>
    <row r="418" spans="1:30" ht="19.5" customHeight="1" x14ac:dyDescent="0.25">
      <c r="A418" s="83" t="s">
        <v>144</v>
      </c>
      <c r="B418" s="83"/>
      <c r="C418" s="83"/>
      <c r="D418" s="83"/>
      <c r="E418" s="83"/>
      <c r="F418" s="83"/>
      <c r="G418" s="83"/>
      <c r="H418" s="83"/>
      <c r="I418" s="83"/>
      <c r="J418" s="69"/>
      <c r="K418" s="69"/>
    </row>
    <row r="419" spans="1:30" ht="34.5" customHeight="1" x14ac:dyDescent="0.25">
      <c r="A419" s="60" t="s">
        <v>129</v>
      </c>
      <c r="B419" s="44" t="s">
        <v>130</v>
      </c>
      <c r="C419" s="44" t="s">
        <v>77</v>
      </c>
      <c r="D419" s="44" t="s">
        <v>131</v>
      </c>
      <c r="E419" s="44" t="s">
        <v>147</v>
      </c>
      <c r="F419" s="44" t="s">
        <v>148</v>
      </c>
      <c r="G419" s="59" t="s">
        <v>149</v>
      </c>
      <c r="H419" s="59" t="s">
        <v>132</v>
      </c>
      <c r="I419" s="59" t="s">
        <v>145</v>
      </c>
      <c r="J419" s="53"/>
      <c r="K419" s="53"/>
    </row>
    <row r="420" spans="1:30" x14ac:dyDescent="0.25">
      <c r="A420" s="48">
        <v>1</v>
      </c>
      <c r="B420" s="48" t="s">
        <v>133</v>
      </c>
      <c r="C420" s="48" t="s">
        <v>146</v>
      </c>
      <c r="D420" s="48">
        <v>5810</v>
      </c>
      <c r="E420" s="48">
        <f>D420+20</f>
        <v>5830</v>
      </c>
      <c r="F420" s="48">
        <f>D420+220</f>
        <v>6030</v>
      </c>
      <c r="G420" s="48">
        <f t="shared" ref="G420:G436" si="129">E420+60</f>
        <v>5890</v>
      </c>
      <c r="H420" s="48">
        <f>G420*20/100</f>
        <v>1178</v>
      </c>
      <c r="I420" s="48">
        <f>G420+H420</f>
        <v>7068</v>
      </c>
      <c r="J420" s="43"/>
      <c r="K420" s="43"/>
    </row>
    <row r="421" spans="1:30" x14ac:dyDescent="0.25">
      <c r="A421" s="48">
        <v>2</v>
      </c>
      <c r="B421" s="48" t="s">
        <v>134</v>
      </c>
      <c r="C421" s="48" t="s">
        <v>166</v>
      </c>
      <c r="D421" s="48">
        <v>5600</v>
      </c>
      <c r="E421" s="48">
        <f t="shared" ref="E421:E436" si="130">D421+20</f>
        <v>5620</v>
      </c>
      <c r="F421" s="48">
        <f t="shared" ref="F421:F433" si="131">D421+220</f>
        <v>5820</v>
      </c>
      <c r="G421" s="48">
        <f t="shared" si="129"/>
        <v>5680</v>
      </c>
      <c r="H421" s="48">
        <f t="shared" ref="H421:H436" si="132">G421*20/100</f>
        <v>1136</v>
      </c>
      <c r="I421" s="48">
        <f t="shared" ref="I421:I436" si="133">G421+H421</f>
        <v>6816</v>
      </c>
      <c r="J421" s="43"/>
      <c r="K421" s="43"/>
    </row>
    <row r="422" spans="1:30" x14ac:dyDescent="0.25">
      <c r="A422" s="48">
        <v>3</v>
      </c>
      <c r="B422" s="48" t="s">
        <v>135</v>
      </c>
      <c r="C422" s="48" t="s">
        <v>167</v>
      </c>
      <c r="D422" s="48">
        <v>5510</v>
      </c>
      <c r="E422" s="48">
        <f t="shared" si="130"/>
        <v>5530</v>
      </c>
      <c r="F422" s="48">
        <f t="shared" si="131"/>
        <v>5730</v>
      </c>
      <c r="G422" s="48">
        <f t="shared" si="129"/>
        <v>5590</v>
      </c>
      <c r="H422" s="48">
        <f t="shared" si="132"/>
        <v>1118</v>
      </c>
      <c r="I422" s="48">
        <f t="shared" si="133"/>
        <v>6708</v>
      </c>
      <c r="J422" s="43"/>
      <c r="K422" s="43"/>
    </row>
    <row r="423" spans="1:30" x14ac:dyDescent="0.25">
      <c r="A423" s="48">
        <v>4</v>
      </c>
      <c r="B423" s="48" t="s">
        <v>136</v>
      </c>
      <c r="C423" s="48" t="s">
        <v>168</v>
      </c>
      <c r="D423" s="48">
        <v>5460</v>
      </c>
      <c r="E423" s="48">
        <f t="shared" si="130"/>
        <v>5480</v>
      </c>
      <c r="F423" s="48">
        <f t="shared" si="131"/>
        <v>5680</v>
      </c>
      <c r="G423" s="48">
        <f t="shared" si="129"/>
        <v>5540</v>
      </c>
      <c r="H423" s="48">
        <f t="shared" si="132"/>
        <v>1108</v>
      </c>
      <c r="I423" s="48">
        <f t="shared" si="133"/>
        <v>6648</v>
      </c>
      <c r="J423" s="43"/>
      <c r="K423" s="43"/>
      <c r="AD423" s="68"/>
    </row>
    <row r="424" spans="1:30" s="68" customFormat="1" x14ac:dyDescent="0.25">
      <c r="A424" s="48">
        <v>5</v>
      </c>
      <c r="B424" s="48" t="s">
        <v>137</v>
      </c>
      <c r="C424" s="48" t="s">
        <v>169</v>
      </c>
      <c r="D424" s="48">
        <v>4985</v>
      </c>
      <c r="E424" s="48">
        <f t="shared" si="130"/>
        <v>5005</v>
      </c>
      <c r="F424" s="48">
        <f t="shared" si="131"/>
        <v>5205</v>
      </c>
      <c r="G424" s="48">
        <f t="shared" si="129"/>
        <v>5065</v>
      </c>
      <c r="H424" s="48">
        <f t="shared" si="132"/>
        <v>1013</v>
      </c>
      <c r="I424" s="48">
        <f t="shared" si="133"/>
        <v>6078</v>
      </c>
      <c r="J424" s="43"/>
      <c r="K424" s="43"/>
      <c r="L424" s="5"/>
    </row>
    <row r="425" spans="1:30" s="68" customFormat="1" x14ac:dyDescent="0.25">
      <c r="A425" s="48">
        <v>6</v>
      </c>
      <c r="B425" s="48" t="s">
        <v>138</v>
      </c>
      <c r="C425" s="48" t="s">
        <v>170</v>
      </c>
      <c r="D425" s="48">
        <v>4830</v>
      </c>
      <c r="E425" s="48">
        <f t="shared" si="130"/>
        <v>4850</v>
      </c>
      <c r="F425" s="48">
        <f t="shared" si="131"/>
        <v>5050</v>
      </c>
      <c r="G425" s="48">
        <f t="shared" si="129"/>
        <v>4910</v>
      </c>
      <c r="H425" s="48">
        <f t="shared" si="132"/>
        <v>982</v>
      </c>
      <c r="I425" s="48">
        <f t="shared" si="133"/>
        <v>5892</v>
      </c>
      <c r="J425" s="43"/>
      <c r="K425" s="43"/>
      <c r="L425" s="5"/>
    </row>
    <row r="426" spans="1:30" s="68" customFormat="1" x14ac:dyDescent="0.25">
      <c r="A426" s="48">
        <v>7</v>
      </c>
      <c r="B426" s="48" t="s">
        <v>139</v>
      </c>
      <c r="C426" s="48" t="s">
        <v>171</v>
      </c>
      <c r="D426" s="48">
        <v>4430</v>
      </c>
      <c r="E426" s="48">
        <f t="shared" si="130"/>
        <v>4450</v>
      </c>
      <c r="F426" s="48">
        <f t="shared" si="131"/>
        <v>4650</v>
      </c>
      <c r="G426" s="48">
        <f t="shared" si="129"/>
        <v>4510</v>
      </c>
      <c r="H426" s="48">
        <f t="shared" si="132"/>
        <v>902</v>
      </c>
      <c r="I426" s="48">
        <f t="shared" si="133"/>
        <v>5412</v>
      </c>
      <c r="J426" s="43"/>
      <c r="K426" s="43"/>
      <c r="L426" s="5"/>
    </row>
    <row r="427" spans="1:30" s="68" customFormat="1" x14ac:dyDescent="0.25">
      <c r="A427" s="48">
        <v>8</v>
      </c>
      <c r="B427" s="48" t="s">
        <v>140</v>
      </c>
      <c r="C427" s="48" t="s">
        <v>172</v>
      </c>
      <c r="D427" s="48">
        <v>3880</v>
      </c>
      <c r="E427" s="48">
        <f t="shared" si="130"/>
        <v>3900</v>
      </c>
      <c r="F427" s="48">
        <f t="shared" si="131"/>
        <v>4100</v>
      </c>
      <c r="G427" s="48">
        <f t="shared" si="129"/>
        <v>3960</v>
      </c>
      <c r="H427" s="48">
        <f t="shared" si="132"/>
        <v>792</v>
      </c>
      <c r="I427" s="48">
        <f t="shared" si="133"/>
        <v>4752</v>
      </c>
      <c r="J427" s="43"/>
      <c r="K427" s="43"/>
      <c r="AD427" s="5"/>
    </row>
    <row r="428" spans="1:30" x14ac:dyDescent="0.25">
      <c r="A428" s="48">
        <v>9</v>
      </c>
      <c r="B428" s="48" t="s">
        <v>112</v>
      </c>
      <c r="C428" s="48" t="s">
        <v>173</v>
      </c>
      <c r="D428" s="48">
        <v>3620</v>
      </c>
      <c r="E428" s="48">
        <f t="shared" si="130"/>
        <v>3640</v>
      </c>
      <c r="F428" s="48">
        <f t="shared" si="131"/>
        <v>3840</v>
      </c>
      <c r="G428" s="48">
        <f t="shared" si="129"/>
        <v>3700</v>
      </c>
      <c r="H428" s="48">
        <f t="shared" si="132"/>
        <v>740</v>
      </c>
      <c r="I428" s="48">
        <f t="shared" si="133"/>
        <v>4440</v>
      </c>
      <c r="J428" s="43"/>
      <c r="K428" s="43"/>
    </row>
    <row r="429" spans="1:30" x14ac:dyDescent="0.25">
      <c r="A429" s="48">
        <v>10</v>
      </c>
      <c r="B429" s="48" t="s">
        <v>11</v>
      </c>
      <c r="C429" s="48" t="s">
        <v>174</v>
      </c>
      <c r="D429" s="48">
        <v>3480</v>
      </c>
      <c r="E429" s="48">
        <f t="shared" si="130"/>
        <v>3500</v>
      </c>
      <c r="F429" s="48">
        <f t="shared" si="131"/>
        <v>3700</v>
      </c>
      <c r="G429" s="48">
        <f t="shared" si="129"/>
        <v>3560</v>
      </c>
      <c r="H429" s="48">
        <f t="shared" si="132"/>
        <v>712</v>
      </c>
      <c r="I429" s="48">
        <f t="shared" si="133"/>
        <v>4272</v>
      </c>
      <c r="J429" s="43"/>
      <c r="K429" s="43"/>
    </row>
    <row r="430" spans="1:30" x14ac:dyDescent="0.25">
      <c r="A430" s="48">
        <v>11</v>
      </c>
      <c r="B430" s="48" t="s">
        <v>6</v>
      </c>
      <c r="C430" s="48" t="s">
        <v>175</v>
      </c>
      <c r="D430" s="48">
        <v>2940</v>
      </c>
      <c r="E430" s="48">
        <f t="shared" si="130"/>
        <v>2960</v>
      </c>
      <c r="F430" s="48">
        <f t="shared" si="131"/>
        <v>3160</v>
      </c>
      <c r="G430" s="48">
        <f t="shared" si="129"/>
        <v>3020</v>
      </c>
      <c r="H430" s="48">
        <f t="shared" si="132"/>
        <v>604</v>
      </c>
      <c r="I430" s="48">
        <f t="shared" si="133"/>
        <v>3624</v>
      </c>
      <c r="J430" s="43"/>
      <c r="K430" s="43"/>
    </row>
    <row r="431" spans="1:30" x14ac:dyDescent="0.25">
      <c r="A431" s="48">
        <v>12</v>
      </c>
      <c r="B431" s="48" t="s">
        <v>141</v>
      </c>
      <c r="C431" s="48" t="s">
        <v>176</v>
      </c>
      <c r="D431" s="48">
        <v>2580</v>
      </c>
      <c r="E431" s="48">
        <f t="shared" si="130"/>
        <v>2600</v>
      </c>
      <c r="F431" s="48">
        <f t="shared" si="131"/>
        <v>2800</v>
      </c>
      <c r="G431" s="48">
        <f t="shared" si="129"/>
        <v>2660</v>
      </c>
      <c r="H431" s="48">
        <f t="shared" si="132"/>
        <v>532</v>
      </c>
      <c r="I431" s="48">
        <f t="shared" si="133"/>
        <v>3192</v>
      </c>
      <c r="J431" s="43"/>
      <c r="K431" s="43"/>
    </row>
    <row r="432" spans="1:30" x14ac:dyDescent="0.25">
      <c r="A432" s="48">
        <v>13</v>
      </c>
      <c r="B432" s="48" t="s">
        <v>20</v>
      </c>
      <c r="C432" s="48" t="s">
        <v>177</v>
      </c>
      <c r="D432" s="48">
        <v>2160</v>
      </c>
      <c r="E432" s="48">
        <f t="shared" si="130"/>
        <v>2180</v>
      </c>
      <c r="F432" s="48">
        <f t="shared" si="131"/>
        <v>2380</v>
      </c>
      <c r="G432" s="48">
        <f t="shared" si="129"/>
        <v>2240</v>
      </c>
      <c r="H432" s="48">
        <f t="shared" si="132"/>
        <v>448</v>
      </c>
      <c r="I432" s="48">
        <f t="shared" si="133"/>
        <v>2688</v>
      </c>
      <c r="J432" s="43"/>
      <c r="K432" s="43"/>
    </row>
    <row r="433" spans="1:11" x14ac:dyDescent="0.25">
      <c r="A433" s="48">
        <v>14</v>
      </c>
      <c r="B433" s="48" t="s">
        <v>30</v>
      </c>
      <c r="C433" s="48" t="s">
        <v>93</v>
      </c>
      <c r="D433" s="48">
        <v>2020</v>
      </c>
      <c r="E433" s="48">
        <f t="shared" si="130"/>
        <v>2040</v>
      </c>
      <c r="F433" s="48">
        <f t="shared" si="131"/>
        <v>2240</v>
      </c>
      <c r="G433" s="48">
        <f t="shared" si="129"/>
        <v>2100</v>
      </c>
      <c r="H433" s="48">
        <f t="shared" si="132"/>
        <v>420</v>
      </c>
      <c r="I433" s="48">
        <f t="shared" si="133"/>
        <v>2520</v>
      </c>
      <c r="J433" s="43"/>
      <c r="K433" s="43"/>
    </row>
    <row r="434" spans="1:11" x14ac:dyDescent="0.25">
      <c r="A434" s="48">
        <v>15</v>
      </c>
      <c r="B434" s="48" t="s">
        <v>17</v>
      </c>
      <c r="C434" s="48" t="s">
        <v>178</v>
      </c>
      <c r="D434" s="48">
        <v>1420</v>
      </c>
      <c r="E434" s="48">
        <f t="shared" si="130"/>
        <v>1440</v>
      </c>
      <c r="F434" s="70">
        <f>D434+440</f>
        <v>1860</v>
      </c>
      <c r="G434" s="48">
        <f t="shared" si="129"/>
        <v>1500</v>
      </c>
      <c r="H434" s="48">
        <f t="shared" si="132"/>
        <v>300</v>
      </c>
      <c r="I434" s="48">
        <f t="shared" si="133"/>
        <v>1800</v>
      </c>
      <c r="J434" s="43"/>
      <c r="K434" s="43"/>
    </row>
    <row r="435" spans="1:11" x14ac:dyDescent="0.25">
      <c r="A435" s="48">
        <v>16</v>
      </c>
      <c r="B435" s="48" t="s">
        <v>142</v>
      </c>
      <c r="C435" s="48" t="s">
        <v>179</v>
      </c>
      <c r="D435" s="48">
        <v>1370</v>
      </c>
      <c r="E435" s="48">
        <f t="shared" si="130"/>
        <v>1390</v>
      </c>
      <c r="F435" s="48">
        <f t="shared" ref="F435:F436" si="134">D435+220</f>
        <v>1590</v>
      </c>
      <c r="G435" s="48">
        <f t="shared" si="129"/>
        <v>1450</v>
      </c>
      <c r="H435" s="48">
        <f t="shared" si="132"/>
        <v>290</v>
      </c>
      <c r="I435" s="48">
        <f t="shared" si="133"/>
        <v>1740</v>
      </c>
      <c r="J435" s="43"/>
      <c r="K435" s="43"/>
    </row>
    <row r="436" spans="1:11" x14ac:dyDescent="0.25">
      <c r="A436" s="48">
        <v>17</v>
      </c>
      <c r="B436" s="48" t="s">
        <v>143</v>
      </c>
      <c r="C436" s="48" t="s">
        <v>180</v>
      </c>
      <c r="D436" s="48">
        <v>1280</v>
      </c>
      <c r="E436" s="48">
        <f t="shared" si="130"/>
        <v>1300</v>
      </c>
      <c r="F436" s="48">
        <f t="shared" si="134"/>
        <v>1500</v>
      </c>
      <c r="G436" s="48">
        <f t="shared" si="129"/>
        <v>1360</v>
      </c>
      <c r="H436" s="48">
        <f t="shared" si="132"/>
        <v>272</v>
      </c>
      <c r="I436" s="48">
        <f t="shared" si="133"/>
        <v>1632</v>
      </c>
      <c r="J436" s="43"/>
      <c r="K436" s="43"/>
    </row>
    <row r="442" spans="1:11" ht="20.25" customHeight="1" x14ac:dyDescent="0.25">
      <c r="A442" s="82" t="s">
        <v>266</v>
      </c>
      <c r="B442" s="82"/>
      <c r="C442" s="82"/>
      <c r="D442" s="82"/>
      <c r="E442" s="82"/>
      <c r="F442" s="82"/>
      <c r="G442" s="82"/>
      <c r="H442" s="82"/>
      <c r="I442" s="82"/>
      <c r="J442" s="67"/>
      <c r="K442" s="67"/>
    </row>
    <row r="443" spans="1:11" ht="21" customHeight="1" x14ac:dyDescent="0.25">
      <c r="A443" s="83" t="s">
        <v>128</v>
      </c>
      <c r="B443" s="83"/>
      <c r="C443" s="83"/>
      <c r="D443" s="83"/>
      <c r="E443" s="83"/>
      <c r="F443" s="83"/>
      <c r="G443" s="83"/>
      <c r="H443" s="83"/>
      <c r="I443" s="83"/>
    </row>
    <row r="444" spans="1:11" ht="30" customHeight="1" x14ac:dyDescent="0.25">
      <c r="A444" s="60" t="s">
        <v>129</v>
      </c>
      <c r="B444" s="45" t="s">
        <v>130</v>
      </c>
      <c r="C444" s="44" t="s">
        <v>77</v>
      </c>
      <c r="D444" s="44" t="s">
        <v>131</v>
      </c>
      <c r="E444" s="44" t="s">
        <v>147</v>
      </c>
      <c r="F444" s="44" t="s">
        <v>148</v>
      </c>
      <c r="G444" s="59" t="s">
        <v>149</v>
      </c>
      <c r="H444" s="59" t="s">
        <v>132</v>
      </c>
      <c r="I444" s="59" t="s">
        <v>145</v>
      </c>
      <c r="J444" s="53"/>
      <c r="K444" s="53"/>
    </row>
    <row r="445" spans="1:11" x14ac:dyDescent="0.25">
      <c r="A445" s="48">
        <v>1</v>
      </c>
      <c r="B445" s="48" t="s">
        <v>133</v>
      </c>
      <c r="C445" s="48" t="s">
        <v>146</v>
      </c>
      <c r="D445" s="48">
        <v>5810</v>
      </c>
      <c r="E445" s="48">
        <f>D445+20</f>
        <v>5830</v>
      </c>
      <c r="F445" s="48">
        <f>D445+220</f>
        <v>6030</v>
      </c>
      <c r="G445" s="48">
        <f>D445+80</f>
        <v>5890</v>
      </c>
      <c r="H445" s="48">
        <f>G445*20/100</f>
        <v>1178</v>
      </c>
      <c r="I445" s="48">
        <f>G445+H445</f>
        <v>7068</v>
      </c>
      <c r="J445" s="43"/>
      <c r="K445" s="43"/>
    </row>
    <row r="446" spans="1:11" x14ac:dyDescent="0.25">
      <c r="A446" s="48">
        <v>2</v>
      </c>
      <c r="B446" s="48" t="s">
        <v>134</v>
      </c>
      <c r="C446" s="48" t="s">
        <v>166</v>
      </c>
      <c r="D446" s="48">
        <v>5600</v>
      </c>
      <c r="E446" s="48">
        <f t="shared" ref="E446:E461" si="135">D446+20</f>
        <v>5620</v>
      </c>
      <c r="F446" s="48">
        <f t="shared" ref="F446:F461" si="136">D446+220</f>
        <v>5820</v>
      </c>
      <c r="G446" s="48">
        <f>D446+80</f>
        <v>5680</v>
      </c>
      <c r="H446" s="48">
        <f t="shared" ref="H446:H461" si="137">G446*20/100</f>
        <v>1136</v>
      </c>
      <c r="I446" s="48">
        <f t="shared" ref="I446:I461" si="138">G446+H446</f>
        <v>6816</v>
      </c>
      <c r="J446" s="43"/>
      <c r="K446" s="43"/>
    </row>
    <row r="447" spans="1:11" x14ac:dyDescent="0.25">
      <c r="A447" s="48">
        <v>3</v>
      </c>
      <c r="B447" s="48" t="s">
        <v>135</v>
      </c>
      <c r="C447" s="48" t="s">
        <v>167</v>
      </c>
      <c r="D447" s="48">
        <v>5510</v>
      </c>
      <c r="E447" s="48">
        <f t="shared" si="135"/>
        <v>5530</v>
      </c>
      <c r="F447" s="48">
        <f t="shared" si="136"/>
        <v>5730</v>
      </c>
      <c r="G447" s="48">
        <f>D447+80</f>
        <v>5590</v>
      </c>
      <c r="H447" s="48">
        <f t="shared" si="137"/>
        <v>1118</v>
      </c>
      <c r="I447" s="48">
        <f t="shared" si="138"/>
        <v>6708</v>
      </c>
      <c r="J447" s="43"/>
      <c r="K447" s="43"/>
    </row>
    <row r="448" spans="1:11" x14ac:dyDescent="0.25">
      <c r="A448" s="48">
        <v>4</v>
      </c>
      <c r="B448" s="48" t="s">
        <v>136</v>
      </c>
      <c r="C448" s="48" t="s">
        <v>168</v>
      </c>
      <c r="D448" s="48">
        <v>5460</v>
      </c>
      <c r="E448" s="48">
        <f t="shared" si="135"/>
        <v>5480</v>
      </c>
      <c r="F448" s="48">
        <f t="shared" si="136"/>
        <v>5680</v>
      </c>
      <c r="G448" s="48">
        <f t="shared" ref="G448:G461" si="139">E448+60</f>
        <v>5540</v>
      </c>
      <c r="H448" s="48">
        <f t="shared" si="137"/>
        <v>1108</v>
      </c>
      <c r="I448" s="48">
        <f t="shared" si="138"/>
        <v>6648</v>
      </c>
      <c r="J448" s="43"/>
      <c r="K448" s="43"/>
    </row>
    <row r="449" spans="1:30" x14ac:dyDescent="0.25">
      <c r="A449" s="48">
        <v>5</v>
      </c>
      <c r="B449" s="48" t="s">
        <v>137</v>
      </c>
      <c r="C449" s="48" t="s">
        <v>169</v>
      </c>
      <c r="D449" s="48">
        <v>4985</v>
      </c>
      <c r="E449" s="48">
        <f t="shared" si="135"/>
        <v>5005</v>
      </c>
      <c r="F449" s="48">
        <f t="shared" si="136"/>
        <v>5205</v>
      </c>
      <c r="G449" s="48">
        <f t="shared" si="139"/>
        <v>5065</v>
      </c>
      <c r="H449" s="48">
        <f t="shared" si="137"/>
        <v>1013</v>
      </c>
      <c r="I449" s="48">
        <f t="shared" si="138"/>
        <v>6078</v>
      </c>
      <c r="J449" s="43"/>
      <c r="K449" s="43"/>
    </row>
    <row r="450" spans="1:30" x14ac:dyDescent="0.25">
      <c r="A450" s="48">
        <v>6</v>
      </c>
      <c r="B450" s="48" t="s">
        <v>138</v>
      </c>
      <c r="C450" s="48" t="s">
        <v>170</v>
      </c>
      <c r="D450" s="48">
        <v>4830</v>
      </c>
      <c r="E450" s="48">
        <f t="shared" si="135"/>
        <v>4850</v>
      </c>
      <c r="F450" s="48">
        <f t="shared" si="136"/>
        <v>5050</v>
      </c>
      <c r="G450" s="48">
        <f t="shared" si="139"/>
        <v>4910</v>
      </c>
      <c r="H450" s="48">
        <f t="shared" si="137"/>
        <v>982</v>
      </c>
      <c r="I450" s="48">
        <f t="shared" si="138"/>
        <v>5892</v>
      </c>
      <c r="J450" s="43"/>
      <c r="K450" s="43"/>
      <c r="AD450" s="68"/>
    </row>
    <row r="451" spans="1:30" x14ac:dyDescent="0.25">
      <c r="A451" s="48">
        <v>7</v>
      </c>
      <c r="B451" s="48" t="s">
        <v>139</v>
      </c>
      <c r="C451" s="48" t="s">
        <v>171</v>
      </c>
      <c r="D451" s="48">
        <v>4430</v>
      </c>
      <c r="E451" s="48">
        <f t="shared" si="135"/>
        <v>4450</v>
      </c>
      <c r="F451" s="48">
        <f t="shared" si="136"/>
        <v>4650</v>
      </c>
      <c r="G451" s="48">
        <f t="shared" si="139"/>
        <v>4510</v>
      </c>
      <c r="H451" s="48">
        <f t="shared" si="137"/>
        <v>902</v>
      </c>
      <c r="I451" s="48">
        <f t="shared" si="138"/>
        <v>5412</v>
      </c>
      <c r="J451" s="43"/>
      <c r="K451" s="43"/>
      <c r="AD451" s="68"/>
    </row>
    <row r="452" spans="1:30" s="68" customFormat="1" x14ac:dyDescent="0.25">
      <c r="A452" s="44">
        <v>8</v>
      </c>
      <c r="B452" s="44" t="s">
        <v>140</v>
      </c>
      <c r="C452" s="44" t="s">
        <v>172</v>
      </c>
      <c r="D452" s="44">
        <v>3430</v>
      </c>
      <c r="E452" s="44">
        <f t="shared" si="135"/>
        <v>3450</v>
      </c>
      <c r="F452" s="44">
        <f t="shared" si="136"/>
        <v>3650</v>
      </c>
      <c r="G452" s="44">
        <f t="shared" si="139"/>
        <v>3510</v>
      </c>
      <c r="H452" s="44">
        <f t="shared" si="137"/>
        <v>702</v>
      </c>
      <c r="I452" s="44">
        <f t="shared" si="138"/>
        <v>4212</v>
      </c>
      <c r="J452" s="43"/>
      <c r="K452" s="43"/>
      <c r="L452" s="43"/>
      <c r="AD452" s="72"/>
    </row>
    <row r="453" spans="1:30" s="68" customFormat="1" x14ac:dyDescent="0.25">
      <c r="A453" s="44">
        <v>9</v>
      </c>
      <c r="B453" s="44" t="s">
        <v>112</v>
      </c>
      <c r="C453" s="44" t="s">
        <v>173</v>
      </c>
      <c r="D453" s="44">
        <v>2750</v>
      </c>
      <c r="E453" s="44">
        <f t="shared" si="135"/>
        <v>2770</v>
      </c>
      <c r="F453" s="44">
        <f t="shared" si="136"/>
        <v>2970</v>
      </c>
      <c r="G453" s="44">
        <f t="shared" si="139"/>
        <v>2830</v>
      </c>
      <c r="H453" s="44">
        <f t="shared" si="137"/>
        <v>566</v>
      </c>
      <c r="I453" s="44">
        <f t="shared" si="138"/>
        <v>3396</v>
      </c>
      <c r="J453" s="43"/>
      <c r="K453" s="43"/>
      <c r="L453" s="43"/>
      <c r="AD453" s="72"/>
    </row>
    <row r="454" spans="1:30" s="72" customFormat="1" x14ac:dyDescent="0.25">
      <c r="A454" s="71">
        <v>10</v>
      </c>
      <c r="B454" s="71" t="s">
        <v>11</v>
      </c>
      <c r="C454" s="71" t="s">
        <v>174</v>
      </c>
      <c r="D454" s="71">
        <v>2610</v>
      </c>
      <c r="E454" s="71">
        <f t="shared" si="135"/>
        <v>2630</v>
      </c>
      <c r="F454" s="71">
        <f t="shared" si="136"/>
        <v>2830</v>
      </c>
      <c r="G454" s="71">
        <f t="shared" si="139"/>
        <v>2690</v>
      </c>
      <c r="H454" s="71">
        <f t="shared" si="137"/>
        <v>538</v>
      </c>
      <c r="I454" s="44">
        <f t="shared" si="138"/>
        <v>3228</v>
      </c>
      <c r="J454" s="43"/>
      <c r="K454" s="43"/>
      <c r="L454" s="43"/>
      <c r="M454" s="68"/>
      <c r="Q454" s="68"/>
      <c r="AD454" s="68"/>
    </row>
    <row r="455" spans="1:30" s="72" customFormat="1" x14ac:dyDescent="0.25">
      <c r="A455" s="71">
        <v>11</v>
      </c>
      <c r="B455" s="71" t="s">
        <v>6</v>
      </c>
      <c r="C455" s="71" t="s">
        <v>175</v>
      </c>
      <c r="D455" s="71">
        <v>2120</v>
      </c>
      <c r="E455" s="71">
        <f t="shared" si="135"/>
        <v>2140</v>
      </c>
      <c r="F455" s="71">
        <f t="shared" si="136"/>
        <v>2340</v>
      </c>
      <c r="G455" s="71">
        <f t="shared" si="139"/>
        <v>2200</v>
      </c>
      <c r="H455" s="71">
        <f t="shared" si="137"/>
        <v>440</v>
      </c>
      <c r="I455" s="44">
        <f t="shared" si="138"/>
        <v>2640</v>
      </c>
      <c r="J455" s="43" t="s">
        <v>265</v>
      </c>
      <c r="K455" s="43"/>
      <c r="L455" s="43"/>
      <c r="M455" s="68"/>
      <c r="Q455" s="68"/>
      <c r="AD455" s="68"/>
    </row>
    <row r="456" spans="1:30" s="68" customFormat="1" x14ac:dyDescent="0.25">
      <c r="A456" s="44">
        <v>12</v>
      </c>
      <c r="B456" s="44" t="s">
        <v>141</v>
      </c>
      <c r="C456" s="44" t="s">
        <v>176</v>
      </c>
      <c r="D456" s="44">
        <v>1850</v>
      </c>
      <c r="E456" s="44">
        <f t="shared" si="135"/>
        <v>1870</v>
      </c>
      <c r="F456" s="44">
        <f t="shared" si="136"/>
        <v>2070</v>
      </c>
      <c r="G456" s="44">
        <f t="shared" si="139"/>
        <v>1930</v>
      </c>
      <c r="H456" s="44">
        <f t="shared" si="137"/>
        <v>386</v>
      </c>
      <c r="I456" s="44">
        <f t="shared" si="138"/>
        <v>2316</v>
      </c>
      <c r="J456" s="43"/>
      <c r="K456" s="43"/>
      <c r="L456" s="43"/>
    </row>
    <row r="457" spans="1:30" s="68" customFormat="1" x14ac:dyDescent="0.25">
      <c r="A457" s="44">
        <v>13</v>
      </c>
      <c r="B457" s="44" t="s">
        <v>20</v>
      </c>
      <c r="C457" s="44" t="s">
        <v>177</v>
      </c>
      <c r="D457" s="44">
        <v>1480</v>
      </c>
      <c r="E457" s="44">
        <f t="shared" si="135"/>
        <v>1500</v>
      </c>
      <c r="F457" s="44">
        <f t="shared" si="136"/>
        <v>1700</v>
      </c>
      <c r="G457" s="44">
        <f t="shared" si="139"/>
        <v>1560</v>
      </c>
      <c r="H457" s="44">
        <f t="shared" si="137"/>
        <v>312</v>
      </c>
      <c r="I457" s="44">
        <f t="shared" si="138"/>
        <v>1872</v>
      </c>
      <c r="J457" s="43"/>
      <c r="K457" s="43"/>
      <c r="L457" s="43"/>
    </row>
    <row r="458" spans="1:30" s="68" customFormat="1" x14ac:dyDescent="0.25">
      <c r="A458" s="44">
        <v>14</v>
      </c>
      <c r="B458" s="44" t="s">
        <v>30</v>
      </c>
      <c r="C458" s="44" t="s">
        <v>93</v>
      </c>
      <c r="D458" s="44">
        <v>1300</v>
      </c>
      <c r="E458" s="44">
        <f t="shared" si="135"/>
        <v>1320</v>
      </c>
      <c r="F458" s="44">
        <f t="shared" si="136"/>
        <v>1520</v>
      </c>
      <c r="G458" s="44">
        <f t="shared" si="139"/>
        <v>1380</v>
      </c>
      <c r="H458" s="44">
        <f t="shared" si="137"/>
        <v>276</v>
      </c>
      <c r="I458" s="44">
        <f t="shared" si="138"/>
        <v>1656</v>
      </c>
      <c r="J458" s="43"/>
      <c r="K458" s="43"/>
      <c r="L458" s="43"/>
    </row>
    <row r="459" spans="1:30" s="68" customFormat="1" x14ac:dyDescent="0.25">
      <c r="A459" s="44">
        <v>15</v>
      </c>
      <c r="B459" s="44" t="s">
        <v>17</v>
      </c>
      <c r="C459" s="44" t="s">
        <v>178</v>
      </c>
      <c r="D459" s="44">
        <v>1170</v>
      </c>
      <c r="E459" s="44">
        <f t="shared" si="135"/>
        <v>1190</v>
      </c>
      <c r="F459" s="44">
        <f t="shared" si="136"/>
        <v>1390</v>
      </c>
      <c r="G459" s="44">
        <f t="shared" si="139"/>
        <v>1250</v>
      </c>
      <c r="H459" s="44">
        <f t="shared" si="137"/>
        <v>250</v>
      </c>
      <c r="I459" s="44">
        <f t="shared" si="138"/>
        <v>1500</v>
      </c>
      <c r="J459" s="43"/>
      <c r="K459" s="43"/>
      <c r="L459" s="43"/>
    </row>
    <row r="460" spans="1:30" s="68" customFormat="1" x14ac:dyDescent="0.25">
      <c r="A460" s="44">
        <v>16</v>
      </c>
      <c r="B460" s="44" t="s">
        <v>142</v>
      </c>
      <c r="C460" s="44" t="s">
        <v>179</v>
      </c>
      <c r="D460" s="44">
        <v>1120</v>
      </c>
      <c r="E460" s="44">
        <f t="shared" si="135"/>
        <v>1140</v>
      </c>
      <c r="F460" s="44">
        <f t="shared" si="136"/>
        <v>1340</v>
      </c>
      <c r="G460" s="44">
        <f t="shared" si="139"/>
        <v>1200</v>
      </c>
      <c r="H460" s="44">
        <f t="shared" si="137"/>
        <v>240</v>
      </c>
      <c r="I460" s="44">
        <f t="shared" si="138"/>
        <v>1440</v>
      </c>
      <c r="J460" s="43"/>
      <c r="K460" s="43"/>
      <c r="L460" s="43"/>
      <c r="AD460" s="5"/>
    </row>
    <row r="461" spans="1:30" s="68" customFormat="1" x14ac:dyDescent="0.25">
      <c r="A461" s="44">
        <v>17</v>
      </c>
      <c r="B461" s="44" t="s">
        <v>143</v>
      </c>
      <c r="C461" s="44" t="s">
        <v>180</v>
      </c>
      <c r="D461" s="44">
        <v>1030</v>
      </c>
      <c r="E461" s="44">
        <f t="shared" si="135"/>
        <v>1050</v>
      </c>
      <c r="F461" s="44">
        <f t="shared" si="136"/>
        <v>1250</v>
      </c>
      <c r="G461" s="44">
        <f t="shared" si="139"/>
        <v>1110</v>
      </c>
      <c r="H461" s="44">
        <f t="shared" si="137"/>
        <v>222</v>
      </c>
      <c r="I461" s="44">
        <f t="shared" si="138"/>
        <v>1332</v>
      </c>
      <c r="J461" s="43"/>
      <c r="K461" s="43"/>
      <c r="L461" s="43"/>
      <c r="AD461" s="5"/>
    </row>
    <row r="465" spans="1:30" ht="18.95" customHeight="1" x14ac:dyDescent="0.25">
      <c r="A465" s="82" t="s">
        <v>266</v>
      </c>
      <c r="B465" s="82"/>
      <c r="C465" s="82"/>
      <c r="D465" s="82"/>
      <c r="E465" s="82"/>
      <c r="F465" s="82"/>
      <c r="G465" s="82"/>
      <c r="H465" s="82"/>
      <c r="I465" s="82"/>
      <c r="J465" s="67"/>
      <c r="K465" s="67"/>
    </row>
    <row r="466" spans="1:30" ht="19.5" customHeight="1" x14ac:dyDescent="0.25">
      <c r="A466" s="83" t="s">
        <v>144</v>
      </c>
      <c r="B466" s="83"/>
      <c r="C466" s="83"/>
      <c r="D466" s="83"/>
      <c r="E466" s="83"/>
      <c r="F466" s="83"/>
      <c r="G466" s="83"/>
      <c r="H466" s="83"/>
      <c r="I466" s="83"/>
      <c r="J466" s="69"/>
      <c r="K466" s="69"/>
    </row>
    <row r="467" spans="1:30" ht="34.5" customHeight="1" x14ac:dyDescent="0.25">
      <c r="A467" s="60" t="s">
        <v>129</v>
      </c>
      <c r="B467" s="44" t="s">
        <v>130</v>
      </c>
      <c r="C467" s="44" t="s">
        <v>77</v>
      </c>
      <c r="D467" s="44" t="s">
        <v>131</v>
      </c>
      <c r="E467" s="44" t="s">
        <v>147</v>
      </c>
      <c r="F467" s="44" t="s">
        <v>148</v>
      </c>
      <c r="G467" s="59" t="s">
        <v>149</v>
      </c>
      <c r="H467" s="59" t="s">
        <v>132</v>
      </c>
      <c r="I467" s="59" t="s">
        <v>145</v>
      </c>
      <c r="J467" s="53"/>
      <c r="K467" s="53"/>
    </row>
    <row r="468" spans="1:30" x14ac:dyDescent="0.25">
      <c r="A468" s="48">
        <v>1</v>
      </c>
      <c r="B468" s="48" t="s">
        <v>133</v>
      </c>
      <c r="C468" s="48" t="s">
        <v>146</v>
      </c>
      <c r="D468" s="48">
        <v>5810</v>
      </c>
      <c r="E468" s="48">
        <f>D468+20</f>
        <v>5830</v>
      </c>
      <c r="F468" s="48">
        <f>D468+220</f>
        <v>6030</v>
      </c>
      <c r="G468" s="48">
        <f t="shared" ref="G468:G484" si="140">E468+60</f>
        <v>5890</v>
      </c>
      <c r="H468" s="48">
        <f>G468*20/100</f>
        <v>1178</v>
      </c>
      <c r="I468" s="48">
        <f>G468+H468</f>
        <v>7068</v>
      </c>
      <c r="J468" s="43"/>
      <c r="K468" s="43"/>
    </row>
    <row r="469" spans="1:30" x14ac:dyDescent="0.25">
      <c r="A469" s="48">
        <v>2</v>
      </c>
      <c r="B469" s="48" t="s">
        <v>134</v>
      </c>
      <c r="C469" s="48" t="s">
        <v>166</v>
      </c>
      <c r="D469" s="48">
        <v>5600</v>
      </c>
      <c r="E469" s="48">
        <f t="shared" ref="E469:E484" si="141">D469+20</f>
        <v>5620</v>
      </c>
      <c r="F469" s="48">
        <f t="shared" ref="F469:F481" si="142">D469+220</f>
        <v>5820</v>
      </c>
      <c r="G469" s="48">
        <f t="shared" si="140"/>
        <v>5680</v>
      </c>
      <c r="H469" s="48">
        <f t="shared" ref="H469:H484" si="143">G469*20/100</f>
        <v>1136</v>
      </c>
      <c r="I469" s="48">
        <f t="shared" ref="I469:I484" si="144">G469+H469</f>
        <v>6816</v>
      </c>
      <c r="J469" s="43"/>
      <c r="K469" s="43"/>
    </row>
    <row r="470" spans="1:30" x14ac:dyDescent="0.25">
      <c r="A470" s="48">
        <v>3</v>
      </c>
      <c r="B470" s="48" t="s">
        <v>135</v>
      </c>
      <c r="C470" s="48" t="s">
        <v>167</v>
      </c>
      <c r="D470" s="48">
        <v>5510</v>
      </c>
      <c r="E470" s="48">
        <f t="shared" si="141"/>
        <v>5530</v>
      </c>
      <c r="F470" s="48">
        <f t="shared" si="142"/>
        <v>5730</v>
      </c>
      <c r="G470" s="48">
        <f t="shared" si="140"/>
        <v>5590</v>
      </c>
      <c r="H470" s="48">
        <f t="shared" si="143"/>
        <v>1118</v>
      </c>
      <c r="I470" s="48">
        <f t="shared" si="144"/>
        <v>6708</v>
      </c>
      <c r="J470" s="43"/>
      <c r="K470" s="43"/>
      <c r="AD470" s="68"/>
    </row>
    <row r="471" spans="1:30" x14ac:dyDescent="0.25">
      <c r="A471" s="48">
        <v>4</v>
      </c>
      <c r="B471" s="48" t="s">
        <v>136</v>
      </c>
      <c r="C471" s="48" t="s">
        <v>168</v>
      </c>
      <c r="D471" s="48">
        <v>5460</v>
      </c>
      <c r="E471" s="48">
        <f t="shared" si="141"/>
        <v>5480</v>
      </c>
      <c r="F471" s="48">
        <f t="shared" si="142"/>
        <v>5680</v>
      </c>
      <c r="G471" s="48">
        <f t="shared" si="140"/>
        <v>5540</v>
      </c>
      <c r="H471" s="48">
        <f t="shared" si="143"/>
        <v>1108</v>
      </c>
      <c r="I471" s="48">
        <f t="shared" si="144"/>
        <v>6648</v>
      </c>
      <c r="J471" s="43"/>
      <c r="K471" s="43"/>
      <c r="AD471" s="68"/>
    </row>
    <row r="472" spans="1:30" s="68" customFormat="1" x14ac:dyDescent="0.25">
      <c r="A472" s="48">
        <v>5</v>
      </c>
      <c r="B472" s="48" t="s">
        <v>137</v>
      </c>
      <c r="C472" s="48" t="s">
        <v>169</v>
      </c>
      <c r="D472" s="48">
        <v>4985</v>
      </c>
      <c r="E472" s="48">
        <f t="shared" si="141"/>
        <v>5005</v>
      </c>
      <c r="F472" s="48">
        <f t="shared" si="142"/>
        <v>5205</v>
      </c>
      <c r="G472" s="48">
        <f t="shared" si="140"/>
        <v>5065</v>
      </c>
      <c r="H472" s="48">
        <f t="shared" si="143"/>
        <v>1013</v>
      </c>
      <c r="I472" s="48">
        <f t="shared" si="144"/>
        <v>6078</v>
      </c>
      <c r="J472" s="43"/>
      <c r="K472" s="43"/>
      <c r="L472" s="5"/>
    </row>
    <row r="473" spans="1:30" s="68" customFormat="1" x14ac:dyDescent="0.25">
      <c r="A473" s="48">
        <v>6</v>
      </c>
      <c r="B473" s="48" t="s">
        <v>138</v>
      </c>
      <c r="C473" s="48" t="s">
        <v>170</v>
      </c>
      <c r="D473" s="48">
        <v>4830</v>
      </c>
      <c r="E473" s="48">
        <f t="shared" si="141"/>
        <v>4850</v>
      </c>
      <c r="F473" s="48">
        <f t="shared" si="142"/>
        <v>5050</v>
      </c>
      <c r="G473" s="48">
        <f t="shared" si="140"/>
        <v>4910</v>
      </c>
      <c r="H473" s="48">
        <f t="shared" si="143"/>
        <v>982</v>
      </c>
      <c r="I473" s="48">
        <f t="shared" si="144"/>
        <v>5892</v>
      </c>
      <c r="J473" s="43"/>
      <c r="K473" s="43"/>
      <c r="L473" s="5"/>
    </row>
    <row r="474" spans="1:30" s="68" customFormat="1" x14ac:dyDescent="0.25">
      <c r="A474" s="48">
        <v>7</v>
      </c>
      <c r="B474" s="48" t="s">
        <v>139</v>
      </c>
      <c r="C474" s="48" t="s">
        <v>171</v>
      </c>
      <c r="D474" s="48">
        <v>4430</v>
      </c>
      <c r="E474" s="48">
        <f t="shared" si="141"/>
        <v>4450</v>
      </c>
      <c r="F474" s="48">
        <f t="shared" si="142"/>
        <v>4650</v>
      </c>
      <c r="G474" s="48">
        <f t="shared" si="140"/>
        <v>4510</v>
      </c>
      <c r="H474" s="48">
        <f t="shared" si="143"/>
        <v>902</v>
      </c>
      <c r="I474" s="48">
        <f t="shared" si="144"/>
        <v>5412</v>
      </c>
      <c r="J474" s="43"/>
      <c r="K474" s="43"/>
      <c r="L474" s="5"/>
      <c r="AD474" s="5"/>
    </row>
    <row r="475" spans="1:30" s="68" customFormat="1" x14ac:dyDescent="0.25">
      <c r="A475" s="48">
        <v>8</v>
      </c>
      <c r="B475" s="48" t="s">
        <v>140</v>
      </c>
      <c r="C475" s="48" t="s">
        <v>172</v>
      </c>
      <c r="D475" s="48">
        <v>3880</v>
      </c>
      <c r="E475" s="48">
        <f t="shared" si="141"/>
        <v>3900</v>
      </c>
      <c r="F475" s="48">
        <f t="shared" si="142"/>
        <v>4100</v>
      </c>
      <c r="G475" s="48">
        <f t="shared" si="140"/>
        <v>3960</v>
      </c>
      <c r="H475" s="48">
        <f t="shared" si="143"/>
        <v>792</v>
      </c>
      <c r="I475" s="48">
        <f t="shared" si="144"/>
        <v>4752</v>
      </c>
      <c r="J475" s="43"/>
      <c r="K475" s="43"/>
      <c r="AD475" s="5"/>
    </row>
    <row r="476" spans="1:30" x14ac:dyDescent="0.25">
      <c r="A476" s="48">
        <v>9</v>
      </c>
      <c r="B476" s="48" t="s">
        <v>112</v>
      </c>
      <c r="C476" s="48" t="s">
        <v>173</v>
      </c>
      <c r="D476" s="48">
        <v>3620</v>
      </c>
      <c r="E476" s="48">
        <f t="shared" si="141"/>
        <v>3640</v>
      </c>
      <c r="F476" s="48">
        <f t="shared" si="142"/>
        <v>3840</v>
      </c>
      <c r="G476" s="48">
        <f t="shared" si="140"/>
        <v>3700</v>
      </c>
      <c r="H476" s="48">
        <f t="shared" si="143"/>
        <v>740</v>
      </c>
      <c r="I476" s="48">
        <f t="shared" si="144"/>
        <v>4440</v>
      </c>
      <c r="J476" s="43"/>
      <c r="K476" s="43"/>
    </row>
    <row r="477" spans="1:30" x14ac:dyDescent="0.25">
      <c r="A477" s="48">
        <v>10</v>
      </c>
      <c r="B477" s="48" t="s">
        <v>11</v>
      </c>
      <c r="C477" s="48" t="s">
        <v>174</v>
      </c>
      <c r="D477" s="48">
        <v>3480</v>
      </c>
      <c r="E477" s="48">
        <f t="shared" si="141"/>
        <v>3500</v>
      </c>
      <c r="F477" s="48">
        <f t="shared" si="142"/>
        <v>3700</v>
      </c>
      <c r="G477" s="48">
        <f t="shared" si="140"/>
        <v>3560</v>
      </c>
      <c r="H477" s="48">
        <f t="shared" si="143"/>
        <v>712</v>
      </c>
      <c r="I477" s="48">
        <f t="shared" si="144"/>
        <v>4272</v>
      </c>
      <c r="J477" s="43"/>
      <c r="K477" s="43"/>
    </row>
    <row r="478" spans="1:30" x14ac:dyDescent="0.25">
      <c r="A478" s="48">
        <v>11</v>
      </c>
      <c r="B478" s="48" t="s">
        <v>6</v>
      </c>
      <c r="C478" s="48" t="s">
        <v>175</v>
      </c>
      <c r="D478" s="48">
        <v>2940</v>
      </c>
      <c r="E478" s="48">
        <f t="shared" si="141"/>
        <v>2960</v>
      </c>
      <c r="F478" s="48">
        <f t="shared" si="142"/>
        <v>3160</v>
      </c>
      <c r="G478" s="48">
        <f t="shared" si="140"/>
        <v>3020</v>
      </c>
      <c r="H478" s="48">
        <f t="shared" si="143"/>
        <v>604</v>
      </c>
      <c r="I478" s="48">
        <f t="shared" si="144"/>
        <v>3624</v>
      </c>
      <c r="J478" s="43"/>
      <c r="K478" s="43"/>
    </row>
    <row r="479" spans="1:30" x14ac:dyDescent="0.25">
      <c r="A479" s="48">
        <v>12</v>
      </c>
      <c r="B479" s="48" t="s">
        <v>141</v>
      </c>
      <c r="C479" s="48" t="s">
        <v>176</v>
      </c>
      <c r="D479" s="48">
        <v>2580</v>
      </c>
      <c r="E479" s="48">
        <f t="shared" si="141"/>
        <v>2600</v>
      </c>
      <c r="F479" s="48">
        <f t="shared" si="142"/>
        <v>2800</v>
      </c>
      <c r="G479" s="48">
        <f t="shared" si="140"/>
        <v>2660</v>
      </c>
      <c r="H479" s="48">
        <f t="shared" si="143"/>
        <v>532</v>
      </c>
      <c r="I479" s="48">
        <f t="shared" si="144"/>
        <v>3192</v>
      </c>
      <c r="J479" s="43"/>
      <c r="K479" s="43"/>
    </row>
    <row r="480" spans="1:30" x14ac:dyDescent="0.25">
      <c r="A480" s="48">
        <v>13</v>
      </c>
      <c r="B480" s="48" t="s">
        <v>20</v>
      </c>
      <c r="C480" s="48" t="s">
        <v>177</v>
      </c>
      <c r="D480" s="48">
        <v>2160</v>
      </c>
      <c r="E480" s="48">
        <f t="shared" si="141"/>
        <v>2180</v>
      </c>
      <c r="F480" s="48">
        <f t="shared" si="142"/>
        <v>2380</v>
      </c>
      <c r="G480" s="48">
        <f t="shared" si="140"/>
        <v>2240</v>
      </c>
      <c r="H480" s="48">
        <f t="shared" si="143"/>
        <v>448</v>
      </c>
      <c r="I480" s="48">
        <f t="shared" si="144"/>
        <v>2688</v>
      </c>
      <c r="J480" s="43"/>
      <c r="K480" s="43"/>
    </row>
    <row r="481" spans="1:11" x14ac:dyDescent="0.25">
      <c r="A481" s="48">
        <v>14</v>
      </c>
      <c r="B481" s="48" t="s">
        <v>30</v>
      </c>
      <c r="C481" s="48" t="s">
        <v>93</v>
      </c>
      <c r="D481" s="48">
        <v>2020</v>
      </c>
      <c r="E481" s="48">
        <f t="shared" si="141"/>
        <v>2040</v>
      </c>
      <c r="F481" s="48">
        <f t="shared" si="142"/>
        <v>2240</v>
      </c>
      <c r="G481" s="48">
        <f t="shared" si="140"/>
        <v>2100</v>
      </c>
      <c r="H481" s="48">
        <f t="shared" si="143"/>
        <v>420</v>
      </c>
      <c r="I481" s="48">
        <f t="shared" si="144"/>
        <v>2520</v>
      </c>
      <c r="J481" s="43"/>
      <c r="K481" s="43"/>
    </row>
    <row r="482" spans="1:11" x14ac:dyDescent="0.25">
      <c r="A482" s="48">
        <v>15</v>
      </c>
      <c r="B482" s="48" t="s">
        <v>17</v>
      </c>
      <c r="C482" s="48" t="s">
        <v>178</v>
      </c>
      <c r="D482" s="48">
        <v>1420</v>
      </c>
      <c r="E482" s="48">
        <f t="shared" si="141"/>
        <v>1440</v>
      </c>
      <c r="F482" s="70">
        <f>D482+440</f>
        <v>1860</v>
      </c>
      <c r="G482" s="48">
        <f t="shared" si="140"/>
        <v>1500</v>
      </c>
      <c r="H482" s="48">
        <f t="shared" si="143"/>
        <v>300</v>
      </c>
      <c r="I482" s="48">
        <f t="shared" si="144"/>
        <v>1800</v>
      </c>
      <c r="J482" s="43"/>
      <c r="K482" s="43"/>
    </row>
    <row r="483" spans="1:11" x14ac:dyDescent="0.25">
      <c r="A483" s="48">
        <v>16</v>
      </c>
      <c r="B483" s="48" t="s">
        <v>142</v>
      </c>
      <c r="C483" s="48" t="s">
        <v>179</v>
      </c>
      <c r="D483" s="48">
        <v>1370</v>
      </c>
      <c r="E483" s="48">
        <f t="shared" si="141"/>
        <v>1390</v>
      </c>
      <c r="F483" s="48">
        <f t="shared" ref="F483:F484" si="145">D483+220</f>
        <v>1590</v>
      </c>
      <c r="G483" s="48">
        <f t="shared" si="140"/>
        <v>1450</v>
      </c>
      <c r="H483" s="48">
        <f t="shared" si="143"/>
        <v>290</v>
      </c>
      <c r="I483" s="48">
        <f t="shared" si="144"/>
        <v>1740</v>
      </c>
      <c r="J483" s="43"/>
      <c r="K483" s="43"/>
    </row>
    <row r="484" spans="1:11" x14ac:dyDescent="0.25">
      <c r="A484" s="48">
        <v>17</v>
      </c>
      <c r="B484" s="48" t="s">
        <v>143</v>
      </c>
      <c r="C484" s="48" t="s">
        <v>180</v>
      </c>
      <c r="D484" s="48">
        <v>1280</v>
      </c>
      <c r="E484" s="48">
        <f t="shared" si="141"/>
        <v>1300</v>
      </c>
      <c r="F484" s="48">
        <f t="shared" si="145"/>
        <v>1500</v>
      </c>
      <c r="G484" s="48">
        <f t="shared" si="140"/>
        <v>1360</v>
      </c>
      <c r="H484" s="48">
        <f t="shared" si="143"/>
        <v>272</v>
      </c>
      <c r="I484" s="48">
        <f t="shared" si="144"/>
        <v>1632</v>
      </c>
      <c r="J484" s="43"/>
      <c r="K484" s="43"/>
    </row>
    <row r="488" spans="1:11" ht="20.25" customHeight="1" x14ac:dyDescent="0.25">
      <c r="A488" s="82" t="s">
        <v>266</v>
      </c>
      <c r="B488" s="82"/>
      <c r="C488" s="82"/>
      <c r="D488" s="82"/>
      <c r="E488" s="82"/>
      <c r="F488" s="82"/>
      <c r="G488" s="82"/>
      <c r="H488" s="82"/>
      <c r="I488" s="82"/>
      <c r="J488" s="67"/>
      <c r="K488" s="67"/>
    </row>
    <row r="489" spans="1:11" ht="21" customHeight="1" x14ac:dyDescent="0.25">
      <c r="A489" s="83" t="s">
        <v>128</v>
      </c>
      <c r="B489" s="83"/>
      <c r="C489" s="83"/>
      <c r="D489" s="83"/>
      <c r="E489" s="83"/>
      <c r="F489" s="83"/>
      <c r="G489" s="83"/>
      <c r="H489" s="83"/>
      <c r="I489" s="83"/>
    </row>
    <row r="490" spans="1:11" ht="30" customHeight="1" x14ac:dyDescent="0.25">
      <c r="A490" s="60" t="s">
        <v>129</v>
      </c>
      <c r="B490" s="45" t="s">
        <v>130</v>
      </c>
      <c r="C490" s="44" t="s">
        <v>77</v>
      </c>
      <c r="D490" s="44" t="s">
        <v>131</v>
      </c>
      <c r="E490" s="44" t="s">
        <v>147</v>
      </c>
      <c r="F490" s="44" t="s">
        <v>148</v>
      </c>
      <c r="G490" s="59" t="s">
        <v>149</v>
      </c>
      <c r="H490" s="59" t="s">
        <v>132</v>
      </c>
      <c r="I490" s="59" t="s">
        <v>145</v>
      </c>
      <c r="J490" s="53"/>
      <c r="K490" s="53"/>
    </row>
    <row r="491" spans="1:11" x14ac:dyDescent="0.25">
      <c r="A491" s="48">
        <v>1</v>
      </c>
      <c r="B491" s="48" t="s">
        <v>133</v>
      </c>
      <c r="C491" s="48" t="s">
        <v>146</v>
      </c>
      <c r="D491" s="48">
        <v>5810</v>
      </c>
      <c r="E491" s="48">
        <f>D491+20</f>
        <v>5830</v>
      </c>
      <c r="F491" s="48">
        <f>D491+220</f>
        <v>6030</v>
      </c>
      <c r="G491" s="73">
        <f>D491+80</f>
        <v>5890</v>
      </c>
      <c r="H491" s="48">
        <f>G491*20/100</f>
        <v>1178</v>
      </c>
      <c r="I491" s="48">
        <f>G491+H491</f>
        <v>7068</v>
      </c>
      <c r="J491" s="43"/>
      <c r="K491" s="43"/>
    </row>
    <row r="492" spans="1:11" x14ac:dyDescent="0.25">
      <c r="A492" s="48">
        <v>2</v>
      </c>
      <c r="B492" s="48" t="s">
        <v>134</v>
      </c>
      <c r="C492" s="48" t="s">
        <v>166</v>
      </c>
      <c r="D492" s="48">
        <v>5600</v>
      </c>
      <c r="E492" s="48">
        <f t="shared" ref="E492:E507" si="146">D492+20</f>
        <v>5620</v>
      </c>
      <c r="F492" s="48">
        <f t="shared" ref="F492:F507" si="147">D492+220</f>
        <v>5820</v>
      </c>
      <c r="G492" s="73">
        <f>D492+80</f>
        <v>5680</v>
      </c>
      <c r="H492" s="48">
        <f t="shared" ref="H492:H507" si="148">G492*20/100</f>
        <v>1136</v>
      </c>
      <c r="I492" s="48">
        <f t="shared" ref="I492:I507" si="149">G492+H492</f>
        <v>6816</v>
      </c>
      <c r="J492" s="43"/>
      <c r="K492" s="43"/>
    </row>
    <row r="493" spans="1:11" x14ac:dyDescent="0.25">
      <c r="A493" s="48">
        <v>3</v>
      </c>
      <c r="B493" s="48" t="s">
        <v>135</v>
      </c>
      <c r="C493" s="48" t="s">
        <v>167</v>
      </c>
      <c r="D493" s="48">
        <v>5510</v>
      </c>
      <c r="E493" s="48">
        <f t="shared" si="146"/>
        <v>5530</v>
      </c>
      <c r="F493" s="48">
        <f t="shared" si="147"/>
        <v>5730</v>
      </c>
      <c r="G493" s="73">
        <f>D493+80</f>
        <v>5590</v>
      </c>
      <c r="H493" s="48">
        <f t="shared" si="148"/>
        <v>1118</v>
      </c>
      <c r="I493" s="48">
        <f t="shared" si="149"/>
        <v>6708</v>
      </c>
      <c r="J493" s="43"/>
      <c r="K493" s="43"/>
    </row>
    <row r="494" spans="1:11" x14ac:dyDescent="0.25">
      <c r="A494" s="48">
        <v>4</v>
      </c>
      <c r="B494" s="48" t="s">
        <v>136</v>
      </c>
      <c r="C494" s="48" t="s">
        <v>168</v>
      </c>
      <c r="D494" s="48">
        <v>5460</v>
      </c>
      <c r="E494" s="48">
        <f t="shared" si="146"/>
        <v>5480</v>
      </c>
      <c r="F494" s="48">
        <f t="shared" si="147"/>
        <v>5680</v>
      </c>
      <c r="G494" s="73">
        <f t="shared" ref="G494:G507" si="150">E494+60</f>
        <v>5540</v>
      </c>
      <c r="H494" s="48">
        <f t="shared" si="148"/>
        <v>1108</v>
      </c>
      <c r="I494" s="48">
        <f t="shared" si="149"/>
        <v>6648</v>
      </c>
      <c r="J494" s="43"/>
      <c r="K494" s="43"/>
    </row>
    <row r="495" spans="1:11" x14ac:dyDescent="0.25">
      <c r="A495" s="48">
        <v>5</v>
      </c>
      <c r="B495" s="48" t="s">
        <v>137</v>
      </c>
      <c r="C495" s="48" t="s">
        <v>169</v>
      </c>
      <c r="D495" s="48">
        <v>4985</v>
      </c>
      <c r="E495" s="48">
        <f t="shared" si="146"/>
        <v>5005</v>
      </c>
      <c r="F495" s="48">
        <f t="shared" si="147"/>
        <v>5205</v>
      </c>
      <c r="G495" s="73">
        <f t="shared" si="150"/>
        <v>5065</v>
      </c>
      <c r="H495" s="48">
        <f t="shared" si="148"/>
        <v>1013</v>
      </c>
      <c r="I495" s="48">
        <f t="shared" si="149"/>
        <v>6078</v>
      </c>
      <c r="J495" s="43"/>
      <c r="K495" s="43"/>
    </row>
    <row r="496" spans="1:11" x14ac:dyDescent="0.25">
      <c r="A496" s="48">
        <v>6</v>
      </c>
      <c r="B496" s="48" t="s">
        <v>138</v>
      </c>
      <c r="C496" s="48" t="s">
        <v>170</v>
      </c>
      <c r="D496" s="48">
        <v>4830</v>
      </c>
      <c r="E496" s="48">
        <f t="shared" si="146"/>
        <v>4850</v>
      </c>
      <c r="F496" s="48">
        <f t="shared" si="147"/>
        <v>5050</v>
      </c>
      <c r="G496" s="73">
        <f t="shared" si="150"/>
        <v>4910</v>
      </c>
      <c r="H496" s="48">
        <f t="shared" si="148"/>
        <v>982</v>
      </c>
      <c r="I496" s="48">
        <f t="shared" si="149"/>
        <v>5892</v>
      </c>
      <c r="J496" s="43"/>
      <c r="K496" s="43"/>
    </row>
    <row r="497" spans="1:30" x14ac:dyDescent="0.25">
      <c r="A497" s="48">
        <v>7</v>
      </c>
      <c r="B497" s="48" t="s">
        <v>139</v>
      </c>
      <c r="C497" s="48" t="s">
        <v>171</v>
      </c>
      <c r="D497" s="48">
        <v>4430</v>
      </c>
      <c r="E497" s="48">
        <f t="shared" si="146"/>
        <v>4450</v>
      </c>
      <c r="F497" s="48">
        <f t="shared" si="147"/>
        <v>4650</v>
      </c>
      <c r="G497" s="73">
        <f t="shared" si="150"/>
        <v>4510</v>
      </c>
      <c r="H497" s="48">
        <f t="shared" si="148"/>
        <v>902</v>
      </c>
      <c r="I497" s="48">
        <f t="shared" si="149"/>
        <v>5412</v>
      </c>
      <c r="J497" s="43"/>
      <c r="K497" s="43"/>
    </row>
    <row r="498" spans="1:30" s="68" customFormat="1" x14ac:dyDescent="0.25">
      <c r="A498" s="44">
        <v>8</v>
      </c>
      <c r="B498" s="44" t="s">
        <v>140</v>
      </c>
      <c r="C498" s="44" t="s">
        <v>172</v>
      </c>
      <c r="D498" s="44">
        <v>3430</v>
      </c>
      <c r="E498" s="44">
        <f t="shared" si="146"/>
        <v>3450</v>
      </c>
      <c r="F498" s="44">
        <f t="shared" si="147"/>
        <v>3650</v>
      </c>
      <c r="G498" s="74">
        <f t="shared" si="150"/>
        <v>3510</v>
      </c>
      <c r="H498" s="44">
        <f t="shared" si="148"/>
        <v>702</v>
      </c>
      <c r="I498" s="44">
        <f t="shared" si="149"/>
        <v>4212</v>
      </c>
      <c r="J498" s="43"/>
      <c r="K498" s="43"/>
      <c r="L498" s="44">
        <v>3410</v>
      </c>
      <c r="M498" s="68">
        <f t="shared" ref="M498:M507" si="151">G498-L498</f>
        <v>100</v>
      </c>
    </row>
    <row r="499" spans="1:30" s="68" customFormat="1" x14ac:dyDescent="0.25">
      <c r="A499" s="44">
        <v>9</v>
      </c>
      <c r="B499" s="44" t="s">
        <v>112</v>
      </c>
      <c r="C499" s="44" t="s">
        <v>173</v>
      </c>
      <c r="D499" s="44">
        <v>2750</v>
      </c>
      <c r="E499" s="44">
        <f t="shared" si="146"/>
        <v>2770</v>
      </c>
      <c r="F499" s="44">
        <f t="shared" si="147"/>
        <v>2970</v>
      </c>
      <c r="G499" s="74">
        <f t="shared" si="150"/>
        <v>2830</v>
      </c>
      <c r="H499" s="44">
        <f t="shared" si="148"/>
        <v>566</v>
      </c>
      <c r="I499" s="44">
        <f t="shared" si="149"/>
        <v>3396</v>
      </c>
      <c r="J499" s="43"/>
      <c r="K499" s="43"/>
      <c r="L499" s="44">
        <v>2730</v>
      </c>
      <c r="M499" s="68">
        <f t="shared" si="151"/>
        <v>100</v>
      </c>
    </row>
    <row r="500" spans="1:30" s="68" customFormat="1" x14ac:dyDescent="0.25">
      <c r="A500" s="44">
        <v>10</v>
      </c>
      <c r="B500" s="44" t="s">
        <v>11</v>
      </c>
      <c r="C500" s="44" t="s">
        <v>174</v>
      </c>
      <c r="D500" s="44">
        <v>2610</v>
      </c>
      <c r="E500" s="44">
        <f t="shared" si="146"/>
        <v>2630</v>
      </c>
      <c r="F500" s="44">
        <f t="shared" si="147"/>
        <v>2830</v>
      </c>
      <c r="G500" s="74">
        <f t="shared" si="150"/>
        <v>2690</v>
      </c>
      <c r="H500" s="44">
        <f t="shared" si="148"/>
        <v>538</v>
      </c>
      <c r="I500" s="44">
        <f t="shared" si="149"/>
        <v>3228</v>
      </c>
      <c r="J500" s="43"/>
      <c r="K500" s="43"/>
      <c r="L500" s="44">
        <v>2590</v>
      </c>
      <c r="M500" s="68">
        <f t="shared" si="151"/>
        <v>100</v>
      </c>
      <c r="AD500" s="72"/>
    </row>
    <row r="501" spans="1:30" s="68" customFormat="1" x14ac:dyDescent="0.25">
      <c r="A501" s="44">
        <v>11</v>
      </c>
      <c r="B501" s="44" t="s">
        <v>6</v>
      </c>
      <c r="C501" s="44" t="s">
        <v>175</v>
      </c>
      <c r="D501" s="44">
        <v>2120</v>
      </c>
      <c r="E501" s="44">
        <f t="shared" si="146"/>
        <v>2140</v>
      </c>
      <c r="F501" s="44">
        <f t="shared" si="147"/>
        <v>2340</v>
      </c>
      <c r="G501" s="74">
        <f t="shared" si="150"/>
        <v>2200</v>
      </c>
      <c r="H501" s="44">
        <f t="shared" si="148"/>
        <v>440</v>
      </c>
      <c r="I501" s="44">
        <f t="shared" si="149"/>
        <v>2640</v>
      </c>
      <c r="J501" s="43"/>
      <c r="K501" s="43"/>
      <c r="L501" s="44">
        <v>2100</v>
      </c>
      <c r="M501" s="68">
        <f t="shared" si="151"/>
        <v>100</v>
      </c>
      <c r="AD501" s="72"/>
    </row>
    <row r="502" spans="1:30" s="68" customFormat="1" x14ac:dyDescent="0.25">
      <c r="A502" s="44">
        <v>12</v>
      </c>
      <c r="B502" s="44" t="s">
        <v>141</v>
      </c>
      <c r="C502" s="44" t="s">
        <v>176</v>
      </c>
      <c r="D502" s="44">
        <v>1850</v>
      </c>
      <c r="E502" s="44">
        <f t="shared" si="146"/>
        <v>1870</v>
      </c>
      <c r="F502" s="44">
        <f t="shared" si="147"/>
        <v>2070</v>
      </c>
      <c r="G502" s="74">
        <f t="shared" si="150"/>
        <v>1930</v>
      </c>
      <c r="H502" s="44">
        <f t="shared" si="148"/>
        <v>386</v>
      </c>
      <c r="I502" s="44">
        <f t="shared" si="149"/>
        <v>2316</v>
      </c>
      <c r="J502" s="43"/>
      <c r="K502" s="43"/>
      <c r="L502" s="44">
        <v>1830</v>
      </c>
      <c r="M502" s="68">
        <f t="shared" si="151"/>
        <v>100</v>
      </c>
    </row>
    <row r="503" spans="1:30" s="68" customFormat="1" x14ac:dyDescent="0.25">
      <c r="A503" s="44">
        <v>13</v>
      </c>
      <c r="B503" s="44" t="s">
        <v>20</v>
      </c>
      <c r="C503" s="44" t="s">
        <v>177</v>
      </c>
      <c r="D503" s="44">
        <v>1480</v>
      </c>
      <c r="E503" s="44">
        <f t="shared" si="146"/>
        <v>1500</v>
      </c>
      <c r="F503" s="44">
        <f t="shared" si="147"/>
        <v>1700</v>
      </c>
      <c r="G503" s="74">
        <f t="shared" si="150"/>
        <v>1560</v>
      </c>
      <c r="H503" s="44">
        <f t="shared" si="148"/>
        <v>312</v>
      </c>
      <c r="I503" s="44">
        <f t="shared" si="149"/>
        <v>1872</v>
      </c>
      <c r="J503" s="43"/>
      <c r="K503" s="43"/>
      <c r="L503" s="44">
        <v>1460</v>
      </c>
      <c r="M503" s="68">
        <f t="shared" si="151"/>
        <v>100</v>
      </c>
    </row>
    <row r="504" spans="1:30" s="68" customFormat="1" x14ac:dyDescent="0.25">
      <c r="A504" s="44">
        <v>14</v>
      </c>
      <c r="B504" s="44" t="s">
        <v>30</v>
      </c>
      <c r="C504" s="44" t="s">
        <v>93</v>
      </c>
      <c r="D504" s="44">
        <v>1300</v>
      </c>
      <c r="E504" s="44">
        <f t="shared" si="146"/>
        <v>1320</v>
      </c>
      <c r="F504" s="44">
        <f t="shared" si="147"/>
        <v>1520</v>
      </c>
      <c r="G504" s="74">
        <f t="shared" si="150"/>
        <v>1380</v>
      </c>
      <c r="H504" s="44">
        <f t="shared" si="148"/>
        <v>276</v>
      </c>
      <c r="I504" s="44">
        <f t="shared" si="149"/>
        <v>1656</v>
      </c>
      <c r="J504" s="43"/>
      <c r="K504" s="43"/>
      <c r="L504" s="44">
        <v>1280</v>
      </c>
      <c r="M504" s="68">
        <f t="shared" si="151"/>
        <v>100</v>
      </c>
    </row>
    <row r="505" spans="1:30" s="68" customFormat="1" x14ac:dyDescent="0.25">
      <c r="A505" s="44">
        <v>15</v>
      </c>
      <c r="B505" s="44" t="s">
        <v>17</v>
      </c>
      <c r="C505" s="44" t="s">
        <v>178</v>
      </c>
      <c r="D505" s="44">
        <v>1170</v>
      </c>
      <c r="E505" s="44">
        <f t="shared" si="146"/>
        <v>1190</v>
      </c>
      <c r="F505" s="44">
        <f t="shared" si="147"/>
        <v>1390</v>
      </c>
      <c r="G505" s="74">
        <f t="shared" si="150"/>
        <v>1250</v>
      </c>
      <c r="H505" s="44">
        <f t="shared" si="148"/>
        <v>250</v>
      </c>
      <c r="I505" s="44">
        <f t="shared" si="149"/>
        <v>1500</v>
      </c>
      <c r="J505" s="43"/>
      <c r="K505" s="43"/>
      <c r="L505" s="44">
        <v>1150</v>
      </c>
      <c r="M505" s="68">
        <f t="shared" si="151"/>
        <v>100</v>
      </c>
    </row>
    <row r="506" spans="1:30" s="68" customFormat="1" x14ac:dyDescent="0.25">
      <c r="A506" s="44">
        <v>16</v>
      </c>
      <c r="B506" s="44" t="s">
        <v>142</v>
      </c>
      <c r="C506" s="44" t="s">
        <v>179</v>
      </c>
      <c r="D506" s="44">
        <v>1120</v>
      </c>
      <c r="E506" s="44">
        <f t="shared" si="146"/>
        <v>1140</v>
      </c>
      <c r="F506" s="44">
        <f t="shared" si="147"/>
        <v>1340</v>
      </c>
      <c r="G506" s="74">
        <f t="shared" si="150"/>
        <v>1200</v>
      </c>
      <c r="H506" s="44">
        <f t="shared" si="148"/>
        <v>240</v>
      </c>
      <c r="I506" s="44">
        <f t="shared" si="149"/>
        <v>1440</v>
      </c>
      <c r="J506" s="43"/>
      <c r="K506" s="43"/>
      <c r="L506" s="44">
        <v>1100</v>
      </c>
      <c r="M506" s="68">
        <f t="shared" si="151"/>
        <v>100</v>
      </c>
    </row>
    <row r="507" spans="1:30" s="68" customFormat="1" x14ac:dyDescent="0.25">
      <c r="A507" s="44">
        <v>17</v>
      </c>
      <c r="B507" s="44" t="s">
        <v>143</v>
      </c>
      <c r="C507" s="44" t="s">
        <v>180</v>
      </c>
      <c r="D507" s="44">
        <v>1030</v>
      </c>
      <c r="E507" s="44">
        <f t="shared" si="146"/>
        <v>1050</v>
      </c>
      <c r="F507" s="44">
        <f t="shared" si="147"/>
        <v>1250</v>
      </c>
      <c r="G507" s="74">
        <f t="shared" si="150"/>
        <v>1110</v>
      </c>
      <c r="H507" s="44">
        <f t="shared" si="148"/>
        <v>222</v>
      </c>
      <c r="I507" s="44">
        <f t="shared" si="149"/>
        <v>1332</v>
      </c>
      <c r="J507" s="43"/>
      <c r="K507" s="43"/>
      <c r="L507" s="44">
        <v>1010</v>
      </c>
      <c r="M507" s="68">
        <f t="shared" si="151"/>
        <v>100</v>
      </c>
    </row>
    <row r="511" spans="1:30" ht="18.75" customHeight="1" x14ac:dyDescent="0.25">
      <c r="A511" s="82" t="s">
        <v>266</v>
      </c>
      <c r="B511" s="82"/>
      <c r="C511" s="82"/>
      <c r="D511" s="82"/>
      <c r="E511" s="82"/>
      <c r="F511" s="82"/>
      <c r="G511" s="82"/>
      <c r="H511" s="82"/>
      <c r="I511" s="82"/>
      <c r="J511" s="67"/>
      <c r="K511" s="67"/>
    </row>
    <row r="512" spans="1:30" ht="19.5" customHeight="1" x14ac:dyDescent="0.25">
      <c r="A512" s="83" t="s">
        <v>144</v>
      </c>
      <c r="B512" s="83"/>
      <c r="C512" s="83"/>
      <c r="D512" s="83"/>
      <c r="E512" s="83"/>
      <c r="F512" s="83"/>
      <c r="G512" s="83"/>
      <c r="H512" s="83"/>
      <c r="I512" s="83"/>
      <c r="J512" s="69"/>
      <c r="K512" s="69"/>
    </row>
    <row r="513" spans="1:12" ht="34.5" customHeight="1" x14ac:dyDescent="0.25">
      <c r="A513" s="60" t="s">
        <v>129</v>
      </c>
      <c r="B513" s="44" t="s">
        <v>130</v>
      </c>
      <c r="C513" s="44" t="s">
        <v>77</v>
      </c>
      <c r="D513" s="44" t="s">
        <v>131</v>
      </c>
      <c r="E513" s="44" t="s">
        <v>147</v>
      </c>
      <c r="F513" s="44" t="s">
        <v>148</v>
      </c>
      <c r="G513" s="59" t="s">
        <v>149</v>
      </c>
      <c r="H513" s="59" t="s">
        <v>132</v>
      </c>
      <c r="I513" s="59" t="s">
        <v>145</v>
      </c>
      <c r="J513" s="53"/>
      <c r="K513" s="53"/>
    </row>
    <row r="514" spans="1:12" x14ac:dyDescent="0.25">
      <c r="A514" s="48">
        <v>1</v>
      </c>
      <c r="B514" s="48" t="s">
        <v>133</v>
      </c>
      <c r="C514" s="48" t="s">
        <v>146</v>
      </c>
      <c r="D514" s="48">
        <v>5810</v>
      </c>
      <c r="E514" s="48">
        <f>D514+20</f>
        <v>5830</v>
      </c>
      <c r="F514" s="48">
        <f>D514+220</f>
        <v>6030</v>
      </c>
      <c r="G514" s="73">
        <f t="shared" ref="G514:G530" si="152">E514+60</f>
        <v>5890</v>
      </c>
      <c r="H514" s="48">
        <f>G514*20/100</f>
        <v>1178</v>
      </c>
      <c r="I514" s="48">
        <f>G514+H514</f>
        <v>7068</v>
      </c>
      <c r="J514" s="43"/>
      <c r="K514" s="43"/>
    </row>
    <row r="515" spans="1:12" x14ac:dyDescent="0.25">
      <c r="A515" s="48">
        <v>2</v>
      </c>
      <c r="B515" s="48" t="s">
        <v>134</v>
      </c>
      <c r="C515" s="48" t="s">
        <v>166</v>
      </c>
      <c r="D515" s="48">
        <v>5600</v>
      </c>
      <c r="E515" s="48">
        <f t="shared" ref="E515:E530" si="153">D515+20</f>
        <v>5620</v>
      </c>
      <c r="F515" s="48">
        <f t="shared" ref="F515:F527" si="154">D515+220</f>
        <v>5820</v>
      </c>
      <c r="G515" s="73">
        <f t="shared" si="152"/>
        <v>5680</v>
      </c>
      <c r="H515" s="48">
        <f t="shared" ref="H515:H530" si="155">G515*20/100</f>
        <v>1136</v>
      </c>
      <c r="I515" s="48">
        <f t="shared" ref="I515:I530" si="156">G515+H515</f>
        <v>6816</v>
      </c>
      <c r="J515" s="43"/>
      <c r="K515" s="43"/>
    </row>
    <row r="516" spans="1:12" x14ac:dyDescent="0.25">
      <c r="A516" s="48">
        <v>3</v>
      </c>
      <c r="B516" s="48" t="s">
        <v>135</v>
      </c>
      <c r="C516" s="48" t="s">
        <v>167</v>
      </c>
      <c r="D516" s="48">
        <v>5510</v>
      </c>
      <c r="E516" s="48">
        <f t="shared" si="153"/>
        <v>5530</v>
      </c>
      <c r="F516" s="48">
        <f t="shared" si="154"/>
        <v>5730</v>
      </c>
      <c r="G516" s="73">
        <f t="shared" si="152"/>
        <v>5590</v>
      </c>
      <c r="H516" s="48">
        <f t="shared" si="155"/>
        <v>1118</v>
      </c>
      <c r="I516" s="48">
        <f t="shared" si="156"/>
        <v>6708</v>
      </c>
      <c r="J516" s="43"/>
      <c r="K516" s="43"/>
    </row>
    <row r="517" spans="1:12" x14ac:dyDescent="0.25">
      <c r="A517" s="48">
        <v>4</v>
      </c>
      <c r="B517" s="48" t="s">
        <v>136</v>
      </c>
      <c r="C517" s="48" t="s">
        <v>168</v>
      </c>
      <c r="D517" s="48">
        <v>5460</v>
      </c>
      <c r="E517" s="48">
        <f t="shared" si="153"/>
        <v>5480</v>
      </c>
      <c r="F517" s="48">
        <f t="shared" si="154"/>
        <v>5680</v>
      </c>
      <c r="G517" s="73">
        <f t="shared" si="152"/>
        <v>5540</v>
      </c>
      <c r="H517" s="48">
        <f t="shared" si="155"/>
        <v>1108</v>
      </c>
      <c r="I517" s="48">
        <f t="shared" si="156"/>
        <v>6648</v>
      </c>
      <c r="J517" s="43"/>
      <c r="K517" s="43"/>
    </row>
    <row r="518" spans="1:12" s="68" customFormat="1" x14ac:dyDescent="0.25">
      <c r="A518" s="48">
        <v>5</v>
      </c>
      <c r="B518" s="48" t="s">
        <v>137</v>
      </c>
      <c r="C518" s="48" t="s">
        <v>169</v>
      </c>
      <c r="D518" s="48">
        <v>4985</v>
      </c>
      <c r="E518" s="48">
        <f t="shared" si="153"/>
        <v>5005</v>
      </c>
      <c r="F518" s="48">
        <f t="shared" si="154"/>
        <v>5205</v>
      </c>
      <c r="G518" s="73">
        <f t="shared" si="152"/>
        <v>5065</v>
      </c>
      <c r="H518" s="48">
        <f t="shared" si="155"/>
        <v>1013</v>
      </c>
      <c r="I518" s="48">
        <f t="shared" si="156"/>
        <v>6078</v>
      </c>
      <c r="J518" s="43"/>
      <c r="K518" s="43"/>
      <c r="L518" s="5"/>
    </row>
    <row r="519" spans="1:12" s="68" customFormat="1" x14ac:dyDescent="0.25">
      <c r="A519" s="48">
        <v>6</v>
      </c>
      <c r="B519" s="48" t="s">
        <v>138</v>
      </c>
      <c r="C519" s="48" t="s">
        <v>170</v>
      </c>
      <c r="D519" s="48">
        <v>4830</v>
      </c>
      <c r="E519" s="48">
        <f t="shared" si="153"/>
        <v>4850</v>
      </c>
      <c r="F519" s="48">
        <f t="shared" si="154"/>
        <v>5050</v>
      </c>
      <c r="G519" s="73">
        <f t="shared" si="152"/>
        <v>4910</v>
      </c>
      <c r="H519" s="48">
        <f t="shared" si="155"/>
        <v>982</v>
      </c>
      <c r="I519" s="48">
        <f t="shared" si="156"/>
        <v>5892</v>
      </c>
      <c r="J519" s="43"/>
      <c r="K519" s="43"/>
      <c r="L519" s="5"/>
    </row>
    <row r="520" spans="1:12" s="68" customFormat="1" x14ac:dyDescent="0.25">
      <c r="A520" s="48">
        <v>7</v>
      </c>
      <c r="B520" s="48" t="s">
        <v>139</v>
      </c>
      <c r="C520" s="48" t="s">
        <v>171</v>
      </c>
      <c r="D520" s="48">
        <v>4430</v>
      </c>
      <c r="E520" s="48">
        <f t="shared" si="153"/>
        <v>4450</v>
      </c>
      <c r="F520" s="48">
        <f t="shared" si="154"/>
        <v>4650</v>
      </c>
      <c r="G520" s="73">
        <f t="shared" si="152"/>
        <v>4510</v>
      </c>
      <c r="H520" s="48">
        <f t="shared" si="155"/>
        <v>902</v>
      </c>
      <c r="I520" s="48">
        <f t="shared" si="156"/>
        <v>5412</v>
      </c>
      <c r="J520" s="43"/>
      <c r="K520" s="43"/>
      <c r="L520" s="5"/>
    </row>
    <row r="521" spans="1:12" s="68" customFormat="1" x14ac:dyDescent="0.25">
      <c r="A521" s="48">
        <v>8</v>
      </c>
      <c r="B521" s="48" t="s">
        <v>140</v>
      </c>
      <c r="C521" s="48" t="s">
        <v>172</v>
      </c>
      <c r="D521" s="48">
        <v>3880</v>
      </c>
      <c r="E521" s="48">
        <f t="shared" si="153"/>
        <v>3900</v>
      </c>
      <c r="F521" s="48">
        <f t="shared" si="154"/>
        <v>4100</v>
      </c>
      <c r="G521" s="73">
        <f t="shared" si="152"/>
        <v>3960</v>
      </c>
      <c r="H521" s="48">
        <f t="shared" si="155"/>
        <v>792</v>
      </c>
      <c r="I521" s="48">
        <f t="shared" si="156"/>
        <v>4752</v>
      </c>
      <c r="J521" s="43"/>
      <c r="K521" s="43"/>
    </row>
    <row r="522" spans="1:12" x14ac:dyDescent="0.25">
      <c r="A522" s="48">
        <v>9</v>
      </c>
      <c r="B522" s="48" t="s">
        <v>112</v>
      </c>
      <c r="C522" s="48" t="s">
        <v>173</v>
      </c>
      <c r="D522" s="48">
        <v>3620</v>
      </c>
      <c r="E522" s="48">
        <f t="shared" si="153"/>
        <v>3640</v>
      </c>
      <c r="F522" s="48">
        <f t="shared" si="154"/>
        <v>3840</v>
      </c>
      <c r="G522" s="73">
        <f t="shared" si="152"/>
        <v>3700</v>
      </c>
      <c r="H522" s="48">
        <f t="shared" si="155"/>
        <v>740</v>
      </c>
      <c r="I522" s="48">
        <f t="shared" si="156"/>
        <v>4440</v>
      </c>
      <c r="J522" s="43"/>
      <c r="K522" s="43"/>
    </row>
    <row r="523" spans="1:12" x14ac:dyDescent="0.25">
      <c r="A523" s="48">
        <v>10</v>
      </c>
      <c r="B523" s="48" t="s">
        <v>11</v>
      </c>
      <c r="C523" s="48" t="s">
        <v>174</v>
      </c>
      <c r="D523" s="48">
        <v>3480</v>
      </c>
      <c r="E523" s="48">
        <f t="shared" si="153"/>
        <v>3500</v>
      </c>
      <c r="F523" s="48">
        <f t="shared" si="154"/>
        <v>3700</v>
      </c>
      <c r="G523" s="73">
        <f t="shared" si="152"/>
        <v>3560</v>
      </c>
      <c r="H523" s="48">
        <f t="shared" si="155"/>
        <v>712</v>
      </c>
      <c r="I523" s="48">
        <f t="shared" si="156"/>
        <v>4272</v>
      </c>
      <c r="J523" s="43"/>
      <c r="K523" s="43"/>
    </row>
    <row r="524" spans="1:12" x14ac:dyDescent="0.25">
      <c r="A524" s="48">
        <v>11</v>
      </c>
      <c r="B524" s="48" t="s">
        <v>6</v>
      </c>
      <c r="C524" s="48" t="s">
        <v>175</v>
      </c>
      <c r="D524" s="48">
        <v>2940</v>
      </c>
      <c r="E524" s="48">
        <f t="shared" si="153"/>
        <v>2960</v>
      </c>
      <c r="F524" s="48">
        <f t="shared" si="154"/>
        <v>3160</v>
      </c>
      <c r="G524" s="73">
        <f t="shared" si="152"/>
        <v>3020</v>
      </c>
      <c r="H524" s="48">
        <f t="shared" si="155"/>
        <v>604</v>
      </c>
      <c r="I524" s="48">
        <f t="shared" si="156"/>
        <v>3624</v>
      </c>
      <c r="J524" s="43"/>
      <c r="K524" s="43"/>
    </row>
    <row r="525" spans="1:12" x14ac:dyDescent="0.25">
      <c r="A525" s="48">
        <v>12</v>
      </c>
      <c r="B525" s="48" t="s">
        <v>141</v>
      </c>
      <c r="C525" s="48" t="s">
        <v>176</v>
      </c>
      <c r="D525" s="48">
        <v>2580</v>
      </c>
      <c r="E525" s="48">
        <f t="shared" si="153"/>
        <v>2600</v>
      </c>
      <c r="F525" s="48">
        <f t="shared" si="154"/>
        <v>2800</v>
      </c>
      <c r="G525" s="73">
        <f t="shared" si="152"/>
        <v>2660</v>
      </c>
      <c r="H525" s="48">
        <f t="shared" si="155"/>
        <v>532</v>
      </c>
      <c r="I525" s="48">
        <f t="shared" si="156"/>
        <v>3192</v>
      </c>
      <c r="J525" s="43"/>
      <c r="K525" s="43"/>
    </row>
    <row r="526" spans="1:12" x14ac:dyDescent="0.25">
      <c r="A526" s="48">
        <v>13</v>
      </c>
      <c r="B526" s="48" t="s">
        <v>20</v>
      </c>
      <c r="C526" s="48" t="s">
        <v>177</v>
      </c>
      <c r="D526" s="48">
        <v>2160</v>
      </c>
      <c r="E526" s="48">
        <f t="shared" si="153"/>
        <v>2180</v>
      </c>
      <c r="F526" s="48">
        <f t="shared" si="154"/>
        <v>2380</v>
      </c>
      <c r="G526" s="73">
        <f t="shared" si="152"/>
        <v>2240</v>
      </c>
      <c r="H526" s="48">
        <f t="shared" si="155"/>
        <v>448</v>
      </c>
      <c r="I526" s="48">
        <f t="shared" si="156"/>
        <v>2688</v>
      </c>
      <c r="J526" s="43"/>
      <c r="K526" s="43"/>
    </row>
    <row r="527" spans="1:12" x14ac:dyDescent="0.25">
      <c r="A527" s="48">
        <v>14</v>
      </c>
      <c r="B527" s="48" t="s">
        <v>30</v>
      </c>
      <c r="C527" s="48" t="s">
        <v>93</v>
      </c>
      <c r="D527" s="48">
        <v>2020</v>
      </c>
      <c r="E527" s="48">
        <f t="shared" si="153"/>
        <v>2040</v>
      </c>
      <c r="F527" s="48">
        <f t="shared" si="154"/>
        <v>2240</v>
      </c>
      <c r="G527" s="73">
        <f t="shared" si="152"/>
        <v>2100</v>
      </c>
      <c r="H527" s="48">
        <f t="shared" si="155"/>
        <v>420</v>
      </c>
      <c r="I527" s="48">
        <f t="shared" si="156"/>
        <v>2520</v>
      </c>
      <c r="J527" s="43"/>
      <c r="K527" s="43"/>
    </row>
    <row r="528" spans="1:12" x14ac:dyDescent="0.25">
      <c r="A528" s="48">
        <v>15</v>
      </c>
      <c r="B528" s="48" t="s">
        <v>17</v>
      </c>
      <c r="C528" s="48" t="s">
        <v>178</v>
      </c>
      <c r="D528" s="48">
        <v>1420</v>
      </c>
      <c r="E528" s="48">
        <f t="shared" si="153"/>
        <v>1440</v>
      </c>
      <c r="F528" s="70">
        <f>D528+440</f>
        <v>1860</v>
      </c>
      <c r="G528" s="73">
        <f t="shared" si="152"/>
        <v>1500</v>
      </c>
      <c r="H528" s="48">
        <f t="shared" si="155"/>
        <v>300</v>
      </c>
      <c r="I528" s="48">
        <f t="shared" si="156"/>
        <v>1800</v>
      </c>
      <c r="J528" s="43"/>
      <c r="K528" s="43"/>
    </row>
    <row r="529" spans="1:30" x14ac:dyDescent="0.25">
      <c r="A529" s="48">
        <v>16</v>
      </c>
      <c r="B529" s="48" t="s">
        <v>142</v>
      </c>
      <c r="C529" s="48" t="s">
        <v>179</v>
      </c>
      <c r="D529" s="48">
        <v>1370</v>
      </c>
      <c r="E529" s="48">
        <f t="shared" si="153"/>
        <v>1390</v>
      </c>
      <c r="F529" s="48">
        <f t="shared" ref="F529:F530" si="157">D529+220</f>
        <v>1590</v>
      </c>
      <c r="G529" s="73">
        <f t="shared" si="152"/>
        <v>1450</v>
      </c>
      <c r="H529" s="48">
        <f t="shared" si="155"/>
        <v>290</v>
      </c>
      <c r="I529" s="48">
        <f t="shared" si="156"/>
        <v>1740</v>
      </c>
      <c r="J529" s="43"/>
      <c r="K529" s="43"/>
    </row>
    <row r="530" spans="1:30" x14ac:dyDescent="0.25">
      <c r="A530" s="48">
        <v>17</v>
      </c>
      <c r="B530" s="48" t="s">
        <v>143</v>
      </c>
      <c r="C530" s="48" t="s">
        <v>180</v>
      </c>
      <c r="D530" s="48">
        <v>1280</v>
      </c>
      <c r="E530" s="48">
        <f t="shared" si="153"/>
        <v>1300</v>
      </c>
      <c r="F530" s="48">
        <f t="shared" si="157"/>
        <v>1500</v>
      </c>
      <c r="G530" s="73">
        <f t="shared" si="152"/>
        <v>1360</v>
      </c>
      <c r="H530" s="48">
        <f t="shared" si="155"/>
        <v>272</v>
      </c>
      <c r="I530" s="48">
        <f t="shared" si="156"/>
        <v>1632</v>
      </c>
      <c r="J530" s="43"/>
      <c r="K530" s="43"/>
    </row>
    <row r="536" spans="1:30" ht="20.25" customHeight="1" x14ac:dyDescent="0.25">
      <c r="A536" s="82" t="s">
        <v>267</v>
      </c>
      <c r="B536" s="82"/>
      <c r="C536" s="82"/>
      <c r="D536" s="82"/>
      <c r="E536" s="82"/>
      <c r="F536" s="82"/>
      <c r="G536" s="82"/>
      <c r="H536" s="82"/>
      <c r="I536" s="82"/>
      <c r="J536" s="67"/>
      <c r="K536" s="67"/>
    </row>
    <row r="537" spans="1:30" ht="21" customHeight="1" x14ac:dyDescent="0.25">
      <c r="A537" s="83" t="s">
        <v>128</v>
      </c>
      <c r="B537" s="83"/>
      <c r="C537" s="83"/>
      <c r="D537" s="83"/>
      <c r="E537" s="83"/>
      <c r="F537" s="83"/>
      <c r="G537" s="83"/>
      <c r="H537" s="83"/>
      <c r="I537" s="83"/>
    </row>
    <row r="538" spans="1:30" ht="30" customHeight="1" x14ac:dyDescent="0.25">
      <c r="A538" s="60" t="s">
        <v>129</v>
      </c>
      <c r="B538" s="45" t="s">
        <v>130</v>
      </c>
      <c r="C538" s="44" t="s">
        <v>77</v>
      </c>
      <c r="D538" s="44" t="s">
        <v>131</v>
      </c>
      <c r="E538" s="44" t="s">
        <v>147</v>
      </c>
      <c r="F538" s="44" t="s">
        <v>148</v>
      </c>
      <c r="G538" s="59" t="s">
        <v>149</v>
      </c>
      <c r="H538" s="59" t="s">
        <v>132</v>
      </c>
      <c r="I538" s="59" t="s">
        <v>145</v>
      </c>
      <c r="J538" s="53"/>
      <c r="K538" s="53"/>
    </row>
    <row r="539" spans="1:30" x14ac:dyDescent="0.25">
      <c r="A539" s="48">
        <v>1</v>
      </c>
      <c r="B539" s="48" t="s">
        <v>133</v>
      </c>
      <c r="C539" s="48" t="s">
        <v>146</v>
      </c>
      <c r="D539" s="44">
        <v>5810</v>
      </c>
      <c r="E539" s="44">
        <f>D539+20</f>
        <v>5830</v>
      </c>
      <c r="F539" s="44">
        <f>D539+220</f>
        <v>6030</v>
      </c>
      <c r="G539" s="74">
        <f>D539+80</f>
        <v>5890</v>
      </c>
      <c r="H539" s="44">
        <f>G539*20/100</f>
        <v>1178</v>
      </c>
      <c r="I539" s="44">
        <f>G539+H539</f>
        <v>7068</v>
      </c>
      <c r="J539" s="43"/>
      <c r="K539" s="43"/>
    </row>
    <row r="540" spans="1:30" x14ac:dyDescent="0.25">
      <c r="A540" s="48">
        <v>2</v>
      </c>
      <c r="B540" s="48" t="s">
        <v>134</v>
      </c>
      <c r="C540" s="48" t="s">
        <v>166</v>
      </c>
      <c r="D540" s="44">
        <v>5600</v>
      </c>
      <c r="E540" s="44">
        <f t="shared" ref="E540:E555" si="158">D540+20</f>
        <v>5620</v>
      </c>
      <c r="F540" s="44">
        <f t="shared" ref="F540:F555" si="159">D540+220</f>
        <v>5820</v>
      </c>
      <c r="G540" s="74">
        <f>D540+80</f>
        <v>5680</v>
      </c>
      <c r="H540" s="44">
        <f t="shared" ref="H540:H555" si="160">G540*20/100</f>
        <v>1136</v>
      </c>
      <c r="I540" s="44">
        <f t="shared" ref="I540:I555" si="161">G540+H540</f>
        <v>6816</v>
      </c>
      <c r="J540" s="43"/>
      <c r="K540" s="43"/>
    </row>
    <row r="541" spans="1:30" x14ac:dyDescent="0.25">
      <c r="A541" s="48">
        <v>3</v>
      </c>
      <c r="B541" s="48" t="s">
        <v>135</v>
      </c>
      <c r="C541" s="48" t="s">
        <v>167</v>
      </c>
      <c r="D541" s="44">
        <v>5510</v>
      </c>
      <c r="E541" s="44">
        <f t="shared" si="158"/>
        <v>5530</v>
      </c>
      <c r="F541" s="44">
        <f t="shared" si="159"/>
        <v>5730</v>
      </c>
      <c r="G541" s="74">
        <f>D541+80</f>
        <v>5590</v>
      </c>
      <c r="H541" s="44">
        <f t="shared" si="160"/>
        <v>1118</v>
      </c>
      <c r="I541" s="44">
        <f t="shared" si="161"/>
        <v>6708</v>
      </c>
      <c r="J541" s="43"/>
      <c r="K541" s="43"/>
    </row>
    <row r="542" spans="1:30" x14ac:dyDescent="0.25">
      <c r="A542" s="48">
        <v>4</v>
      </c>
      <c r="B542" s="48" t="s">
        <v>136</v>
      </c>
      <c r="C542" s="48" t="s">
        <v>168</v>
      </c>
      <c r="D542" s="44">
        <v>5460</v>
      </c>
      <c r="E542" s="44">
        <f t="shared" si="158"/>
        <v>5480</v>
      </c>
      <c r="F542" s="44">
        <f t="shared" si="159"/>
        <v>5680</v>
      </c>
      <c r="G542" s="74">
        <f t="shared" ref="G542:G555" si="162">E542+60</f>
        <v>5540</v>
      </c>
      <c r="H542" s="44">
        <f t="shared" si="160"/>
        <v>1108</v>
      </c>
      <c r="I542" s="44">
        <f t="shared" si="161"/>
        <v>6648</v>
      </c>
      <c r="J542" s="43"/>
      <c r="K542" s="43"/>
    </row>
    <row r="543" spans="1:30" x14ac:dyDescent="0.25">
      <c r="A543" s="48">
        <v>5</v>
      </c>
      <c r="B543" s="48" t="s">
        <v>137</v>
      </c>
      <c r="C543" s="48" t="s">
        <v>169</v>
      </c>
      <c r="D543" s="44">
        <v>4985</v>
      </c>
      <c r="E543" s="44">
        <f t="shared" si="158"/>
        <v>5005</v>
      </c>
      <c r="F543" s="44">
        <f t="shared" si="159"/>
        <v>5205</v>
      </c>
      <c r="G543" s="74">
        <f t="shared" si="162"/>
        <v>5065</v>
      </c>
      <c r="H543" s="44">
        <f t="shared" si="160"/>
        <v>1013</v>
      </c>
      <c r="I543" s="44">
        <f t="shared" si="161"/>
        <v>6078</v>
      </c>
      <c r="J543" s="43"/>
      <c r="K543" s="43"/>
    </row>
    <row r="544" spans="1:30" x14ac:dyDescent="0.25">
      <c r="A544" s="48">
        <v>6</v>
      </c>
      <c r="B544" s="48" t="s">
        <v>138</v>
      </c>
      <c r="C544" s="48" t="s">
        <v>170</v>
      </c>
      <c r="D544" s="44">
        <v>4830</v>
      </c>
      <c r="E544" s="44">
        <f t="shared" si="158"/>
        <v>4850</v>
      </c>
      <c r="F544" s="44">
        <f t="shared" si="159"/>
        <v>5050</v>
      </c>
      <c r="G544" s="74">
        <f t="shared" si="162"/>
        <v>4910</v>
      </c>
      <c r="H544" s="44">
        <f t="shared" si="160"/>
        <v>982</v>
      </c>
      <c r="I544" s="44">
        <f t="shared" si="161"/>
        <v>5892</v>
      </c>
      <c r="J544" s="43"/>
      <c r="K544" s="43"/>
      <c r="AD544" s="68"/>
    </row>
    <row r="545" spans="1:30" x14ac:dyDescent="0.25">
      <c r="A545" s="48">
        <v>7</v>
      </c>
      <c r="B545" s="48" t="s">
        <v>139</v>
      </c>
      <c r="C545" s="48" t="s">
        <v>171</v>
      </c>
      <c r="D545" s="44">
        <v>4430</v>
      </c>
      <c r="E545" s="44">
        <f t="shared" si="158"/>
        <v>4450</v>
      </c>
      <c r="F545" s="44">
        <f t="shared" si="159"/>
        <v>4650</v>
      </c>
      <c r="G545" s="74">
        <f t="shared" si="162"/>
        <v>4510</v>
      </c>
      <c r="H545" s="44">
        <f t="shared" si="160"/>
        <v>902</v>
      </c>
      <c r="I545" s="44">
        <f t="shared" si="161"/>
        <v>5412</v>
      </c>
      <c r="J545" s="43"/>
      <c r="K545" s="43"/>
      <c r="AD545" s="68"/>
    </row>
    <row r="546" spans="1:30" x14ac:dyDescent="0.25">
      <c r="A546" s="48">
        <v>8</v>
      </c>
      <c r="B546" s="48" t="s">
        <v>140</v>
      </c>
      <c r="C546" s="48" t="s">
        <v>172</v>
      </c>
      <c r="D546" s="48">
        <v>3330</v>
      </c>
      <c r="E546" s="48">
        <f t="shared" si="158"/>
        <v>3350</v>
      </c>
      <c r="F546" s="48">
        <f t="shared" si="159"/>
        <v>3550</v>
      </c>
      <c r="G546" s="73">
        <f t="shared" si="162"/>
        <v>3410</v>
      </c>
      <c r="H546" s="48">
        <f t="shared" si="160"/>
        <v>682</v>
      </c>
      <c r="I546" s="48">
        <f t="shared" si="161"/>
        <v>4092</v>
      </c>
      <c r="J546" s="4"/>
      <c r="K546" s="4"/>
      <c r="AD546" s="68"/>
    </row>
    <row r="547" spans="1:30" x14ac:dyDescent="0.25">
      <c r="A547" s="48">
        <v>9</v>
      </c>
      <c r="B547" s="48" t="s">
        <v>112</v>
      </c>
      <c r="C547" s="48" t="s">
        <v>173</v>
      </c>
      <c r="D547" s="48">
        <v>2650</v>
      </c>
      <c r="E547" s="48">
        <f t="shared" si="158"/>
        <v>2670</v>
      </c>
      <c r="F547" s="48">
        <f t="shared" si="159"/>
        <v>2870</v>
      </c>
      <c r="G547" s="73">
        <f t="shared" si="162"/>
        <v>2730</v>
      </c>
      <c r="H547" s="48">
        <f t="shared" si="160"/>
        <v>546</v>
      </c>
      <c r="I547" s="48">
        <f t="shared" si="161"/>
        <v>3276</v>
      </c>
      <c r="J547" s="4"/>
      <c r="K547" s="4"/>
      <c r="AD547" s="68"/>
    </row>
    <row r="548" spans="1:30" x14ac:dyDescent="0.25">
      <c r="A548" s="48">
        <v>10</v>
      </c>
      <c r="B548" s="48" t="s">
        <v>11</v>
      </c>
      <c r="C548" s="48" t="s">
        <v>174</v>
      </c>
      <c r="D548" s="48">
        <v>2510</v>
      </c>
      <c r="E548" s="48">
        <f t="shared" si="158"/>
        <v>2530</v>
      </c>
      <c r="F548" s="48">
        <f t="shared" si="159"/>
        <v>2730</v>
      </c>
      <c r="G548" s="73">
        <f t="shared" si="162"/>
        <v>2590</v>
      </c>
      <c r="H548" s="48">
        <f t="shared" si="160"/>
        <v>518</v>
      </c>
      <c r="I548" s="48">
        <f t="shared" si="161"/>
        <v>3108</v>
      </c>
      <c r="J548" s="4"/>
      <c r="K548" s="4"/>
      <c r="AD548" s="68"/>
    </row>
    <row r="549" spans="1:30" x14ac:dyDescent="0.25">
      <c r="A549" s="48">
        <v>11</v>
      </c>
      <c r="B549" s="48" t="s">
        <v>6</v>
      </c>
      <c r="C549" s="48" t="s">
        <v>175</v>
      </c>
      <c r="D549" s="48">
        <v>2020</v>
      </c>
      <c r="E549" s="48">
        <f t="shared" si="158"/>
        <v>2040</v>
      </c>
      <c r="F549" s="48">
        <f t="shared" si="159"/>
        <v>2240</v>
      </c>
      <c r="G549" s="73">
        <f t="shared" si="162"/>
        <v>2100</v>
      </c>
      <c r="H549" s="48">
        <f t="shared" si="160"/>
        <v>420</v>
      </c>
      <c r="I549" s="48">
        <f t="shared" si="161"/>
        <v>2520</v>
      </c>
      <c r="J549" s="4"/>
      <c r="K549" s="4"/>
      <c r="AD549" s="68"/>
    </row>
    <row r="550" spans="1:30" x14ac:dyDescent="0.25">
      <c r="A550" s="48">
        <v>12</v>
      </c>
      <c r="B550" s="48" t="s">
        <v>141</v>
      </c>
      <c r="C550" s="48" t="s">
        <v>176</v>
      </c>
      <c r="D550" s="48">
        <v>1750</v>
      </c>
      <c r="E550" s="48">
        <f t="shared" si="158"/>
        <v>1770</v>
      </c>
      <c r="F550" s="48">
        <f t="shared" si="159"/>
        <v>1970</v>
      </c>
      <c r="G550" s="73">
        <f t="shared" si="162"/>
        <v>1830</v>
      </c>
      <c r="H550" s="48">
        <f t="shared" si="160"/>
        <v>366</v>
      </c>
      <c r="I550" s="48">
        <f t="shared" si="161"/>
        <v>2196</v>
      </c>
      <c r="J550" s="4"/>
      <c r="K550" s="4"/>
      <c r="AD550" s="68"/>
    </row>
    <row r="551" spans="1:30" x14ac:dyDescent="0.25">
      <c r="A551" s="48">
        <v>13</v>
      </c>
      <c r="B551" s="48" t="s">
        <v>20</v>
      </c>
      <c r="C551" s="48" t="s">
        <v>177</v>
      </c>
      <c r="D551" s="48">
        <v>1380</v>
      </c>
      <c r="E551" s="48">
        <f t="shared" si="158"/>
        <v>1400</v>
      </c>
      <c r="F551" s="48">
        <f t="shared" si="159"/>
        <v>1600</v>
      </c>
      <c r="G551" s="73">
        <f t="shared" si="162"/>
        <v>1460</v>
      </c>
      <c r="H551" s="48">
        <f t="shared" si="160"/>
        <v>292</v>
      </c>
      <c r="I551" s="48">
        <f t="shared" si="161"/>
        <v>1752</v>
      </c>
      <c r="J551" s="4"/>
      <c r="K551" s="4"/>
      <c r="AD551" s="68"/>
    </row>
    <row r="552" spans="1:30" x14ac:dyDescent="0.25">
      <c r="A552" s="48">
        <v>14</v>
      </c>
      <c r="B552" s="48" t="s">
        <v>30</v>
      </c>
      <c r="C552" s="48" t="s">
        <v>93</v>
      </c>
      <c r="D552" s="48">
        <v>1200</v>
      </c>
      <c r="E552" s="48">
        <f t="shared" si="158"/>
        <v>1220</v>
      </c>
      <c r="F552" s="48">
        <f t="shared" si="159"/>
        <v>1420</v>
      </c>
      <c r="G552" s="73">
        <f t="shared" si="162"/>
        <v>1280</v>
      </c>
      <c r="H552" s="48">
        <f t="shared" si="160"/>
        <v>256</v>
      </c>
      <c r="I552" s="48">
        <f t="shared" si="161"/>
        <v>1536</v>
      </c>
      <c r="J552" s="4"/>
      <c r="K552" s="4"/>
      <c r="AD552" s="68"/>
    </row>
    <row r="553" spans="1:30" x14ac:dyDescent="0.25">
      <c r="A553" s="48">
        <v>15</v>
      </c>
      <c r="B553" s="48" t="s">
        <v>17</v>
      </c>
      <c r="C553" s="48" t="s">
        <v>178</v>
      </c>
      <c r="D553" s="48">
        <v>1070</v>
      </c>
      <c r="E553" s="48">
        <f t="shared" si="158"/>
        <v>1090</v>
      </c>
      <c r="F553" s="48">
        <f t="shared" si="159"/>
        <v>1290</v>
      </c>
      <c r="G553" s="73">
        <f t="shared" si="162"/>
        <v>1150</v>
      </c>
      <c r="H553" s="48">
        <f t="shared" si="160"/>
        <v>230</v>
      </c>
      <c r="I553" s="48">
        <f t="shared" si="161"/>
        <v>1380</v>
      </c>
      <c r="J553" s="4"/>
      <c r="K553" s="4"/>
      <c r="AD553" s="68"/>
    </row>
    <row r="554" spans="1:30" x14ac:dyDescent="0.25">
      <c r="A554" s="48">
        <v>16</v>
      </c>
      <c r="B554" s="48" t="s">
        <v>142</v>
      </c>
      <c r="C554" s="48" t="s">
        <v>179</v>
      </c>
      <c r="D554" s="48">
        <v>1020</v>
      </c>
      <c r="E554" s="48">
        <f t="shared" si="158"/>
        <v>1040</v>
      </c>
      <c r="F554" s="48">
        <f t="shared" si="159"/>
        <v>1240</v>
      </c>
      <c r="G554" s="73">
        <f t="shared" si="162"/>
        <v>1100</v>
      </c>
      <c r="H554" s="48">
        <f t="shared" si="160"/>
        <v>220</v>
      </c>
      <c r="I554" s="48">
        <f t="shared" si="161"/>
        <v>1320</v>
      </c>
      <c r="J554" s="4"/>
      <c r="K554" s="4"/>
    </row>
    <row r="555" spans="1:30" x14ac:dyDescent="0.25">
      <c r="A555" s="48">
        <v>17</v>
      </c>
      <c r="B555" s="48" t="s">
        <v>143</v>
      </c>
      <c r="C555" s="48" t="s">
        <v>180</v>
      </c>
      <c r="D555" s="48">
        <v>930</v>
      </c>
      <c r="E555" s="48">
        <f t="shared" si="158"/>
        <v>950</v>
      </c>
      <c r="F555" s="48">
        <f t="shared" si="159"/>
        <v>1150</v>
      </c>
      <c r="G555" s="73">
        <f t="shared" si="162"/>
        <v>1010</v>
      </c>
      <c r="H555" s="48">
        <f t="shared" si="160"/>
        <v>202</v>
      </c>
      <c r="I555" s="48">
        <f t="shared" si="161"/>
        <v>1212</v>
      </c>
      <c r="J555" s="4"/>
      <c r="K555" s="4"/>
    </row>
    <row r="559" spans="1:30" ht="18.75" customHeight="1" x14ac:dyDescent="0.25">
      <c r="A559" s="82" t="s">
        <v>267</v>
      </c>
      <c r="B559" s="82"/>
      <c r="C559" s="82"/>
      <c r="D559" s="82"/>
      <c r="E559" s="82"/>
      <c r="F559" s="82"/>
      <c r="G559" s="82"/>
      <c r="H559" s="82"/>
      <c r="I559" s="82"/>
      <c r="J559" s="67"/>
      <c r="K559" s="67"/>
    </row>
    <row r="560" spans="1:30" ht="19.5" customHeight="1" x14ac:dyDescent="0.25">
      <c r="A560" s="83" t="s">
        <v>144</v>
      </c>
      <c r="B560" s="83"/>
      <c r="C560" s="83"/>
      <c r="D560" s="83"/>
      <c r="E560" s="83"/>
      <c r="F560" s="83"/>
      <c r="G560" s="83"/>
      <c r="H560" s="83"/>
      <c r="I560" s="83"/>
      <c r="J560" s="69"/>
      <c r="K560" s="69"/>
    </row>
    <row r="561" spans="1:30" ht="34.5" customHeight="1" x14ac:dyDescent="0.25">
      <c r="A561" s="60" t="s">
        <v>129</v>
      </c>
      <c r="B561" s="44" t="s">
        <v>130</v>
      </c>
      <c r="C561" s="44" t="s">
        <v>77</v>
      </c>
      <c r="D561" s="44" t="s">
        <v>131</v>
      </c>
      <c r="E561" s="44" t="s">
        <v>147</v>
      </c>
      <c r="F561" s="44" t="s">
        <v>148</v>
      </c>
      <c r="G561" s="59" t="s">
        <v>149</v>
      </c>
      <c r="H561" s="59" t="s">
        <v>132</v>
      </c>
      <c r="I561" s="59" t="s">
        <v>145</v>
      </c>
      <c r="J561" s="53"/>
      <c r="K561" s="53"/>
    </row>
    <row r="562" spans="1:30" x14ac:dyDescent="0.25">
      <c r="A562" s="48">
        <v>1</v>
      </c>
      <c r="B562" s="48" t="s">
        <v>133</v>
      </c>
      <c r="C562" s="48" t="s">
        <v>146</v>
      </c>
      <c r="D562" s="44">
        <v>5810</v>
      </c>
      <c r="E562" s="44">
        <f>D562+20</f>
        <v>5830</v>
      </c>
      <c r="F562" s="44">
        <f>D562+220</f>
        <v>6030</v>
      </c>
      <c r="G562" s="74">
        <f t="shared" ref="G562:G578" si="163">E562+60</f>
        <v>5890</v>
      </c>
      <c r="H562" s="44">
        <f>G562*20/100</f>
        <v>1178</v>
      </c>
      <c r="I562" s="44">
        <f>G562+H562</f>
        <v>7068</v>
      </c>
      <c r="J562" s="43"/>
      <c r="K562" s="43"/>
    </row>
    <row r="563" spans="1:30" x14ac:dyDescent="0.25">
      <c r="A563" s="48">
        <v>2</v>
      </c>
      <c r="B563" s="48" t="s">
        <v>134</v>
      </c>
      <c r="C563" s="48" t="s">
        <v>166</v>
      </c>
      <c r="D563" s="44">
        <v>5600</v>
      </c>
      <c r="E563" s="44">
        <f t="shared" ref="E563:E578" si="164">D563+20</f>
        <v>5620</v>
      </c>
      <c r="F563" s="44">
        <f t="shared" ref="F563:F578" si="165">D563+220</f>
        <v>5820</v>
      </c>
      <c r="G563" s="74">
        <f t="shared" si="163"/>
        <v>5680</v>
      </c>
      <c r="H563" s="44">
        <f t="shared" ref="H563:H578" si="166">G563*20/100</f>
        <v>1136</v>
      </c>
      <c r="I563" s="44">
        <f t="shared" ref="I563:I578" si="167">G563+H563</f>
        <v>6816</v>
      </c>
      <c r="J563" s="43"/>
      <c r="K563" s="43"/>
    </row>
    <row r="564" spans="1:30" x14ac:dyDescent="0.25">
      <c r="A564" s="48">
        <v>3</v>
      </c>
      <c r="B564" s="48" t="s">
        <v>135</v>
      </c>
      <c r="C564" s="48" t="s">
        <v>167</v>
      </c>
      <c r="D564" s="44">
        <v>5510</v>
      </c>
      <c r="E564" s="44">
        <f t="shared" si="164"/>
        <v>5530</v>
      </c>
      <c r="F564" s="44">
        <f t="shared" si="165"/>
        <v>5730</v>
      </c>
      <c r="G564" s="74">
        <f t="shared" si="163"/>
        <v>5590</v>
      </c>
      <c r="H564" s="44">
        <f t="shared" si="166"/>
        <v>1118</v>
      </c>
      <c r="I564" s="44">
        <f t="shared" si="167"/>
        <v>6708</v>
      </c>
      <c r="J564" s="43"/>
      <c r="K564" s="43"/>
      <c r="AD564" s="68"/>
    </row>
    <row r="565" spans="1:30" x14ac:dyDescent="0.25">
      <c r="A565" s="48">
        <v>4</v>
      </c>
      <c r="B565" s="48" t="s">
        <v>136</v>
      </c>
      <c r="C565" s="48" t="s">
        <v>168</v>
      </c>
      <c r="D565" s="44">
        <v>5460</v>
      </c>
      <c r="E565" s="44">
        <f t="shared" si="164"/>
        <v>5480</v>
      </c>
      <c r="F565" s="44">
        <f t="shared" si="165"/>
        <v>5680</v>
      </c>
      <c r="G565" s="74">
        <f t="shared" si="163"/>
        <v>5540</v>
      </c>
      <c r="H565" s="44">
        <f t="shared" si="166"/>
        <v>1108</v>
      </c>
      <c r="I565" s="44">
        <f t="shared" si="167"/>
        <v>6648</v>
      </c>
      <c r="J565" s="43"/>
      <c r="K565" s="43"/>
      <c r="AD565" s="68"/>
    </row>
    <row r="566" spans="1:30" s="68" customFormat="1" x14ac:dyDescent="0.25">
      <c r="A566" s="48">
        <v>5</v>
      </c>
      <c r="B566" s="48" t="s">
        <v>137</v>
      </c>
      <c r="C566" s="48" t="s">
        <v>169</v>
      </c>
      <c r="D566" s="44">
        <v>4985</v>
      </c>
      <c r="E566" s="44">
        <f t="shared" si="164"/>
        <v>5005</v>
      </c>
      <c r="F566" s="44">
        <f t="shared" si="165"/>
        <v>5205</v>
      </c>
      <c r="G566" s="74">
        <f t="shared" si="163"/>
        <v>5065</v>
      </c>
      <c r="H566" s="44">
        <f t="shared" si="166"/>
        <v>1013</v>
      </c>
      <c r="I566" s="44">
        <f t="shared" si="167"/>
        <v>6078</v>
      </c>
      <c r="J566" s="43"/>
      <c r="K566" s="43"/>
      <c r="L566" s="5"/>
    </row>
    <row r="567" spans="1:30" s="68" customFormat="1" x14ac:dyDescent="0.25">
      <c r="A567" s="48">
        <v>6</v>
      </c>
      <c r="B567" s="48" t="s">
        <v>138</v>
      </c>
      <c r="C567" s="48" t="s">
        <v>170</v>
      </c>
      <c r="D567" s="44">
        <v>4830</v>
      </c>
      <c r="E567" s="44">
        <f t="shared" si="164"/>
        <v>4850</v>
      </c>
      <c r="F567" s="44">
        <f t="shared" si="165"/>
        <v>5050</v>
      </c>
      <c r="G567" s="74">
        <f t="shared" si="163"/>
        <v>4910</v>
      </c>
      <c r="H567" s="44">
        <f t="shared" si="166"/>
        <v>982</v>
      </c>
      <c r="I567" s="44">
        <f t="shared" si="167"/>
        <v>5892</v>
      </c>
      <c r="J567" s="43"/>
      <c r="K567" s="43"/>
      <c r="L567" s="5"/>
    </row>
    <row r="568" spans="1:30" s="68" customFormat="1" x14ac:dyDescent="0.25">
      <c r="A568" s="48">
        <v>7</v>
      </c>
      <c r="B568" s="48" t="s">
        <v>139</v>
      </c>
      <c r="C568" s="48" t="s">
        <v>171</v>
      </c>
      <c r="D568" s="44">
        <v>4430</v>
      </c>
      <c r="E568" s="44">
        <f t="shared" si="164"/>
        <v>4450</v>
      </c>
      <c r="F568" s="44">
        <f t="shared" si="165"/>
        <v>4650</v>
      </c>
      <c r="G568" s="74">
        <f t="shared" si="163"/>
        <v>4510</v>
      </c>
      <c r="H568" s="44">
        <f t="shared" si="166"/>
        <v>902</v>
      </c>
      <c r="I568" s="44">
        <f t="shared" si="167"/>
        <v>5412</v>
      </c>
      <c r="J568" s="43"/>
      <c r="K568" s="43"/>
      <c r="L568" s="5"/>
      <c r="AD568" s="5"/>
    </row>
    <row r="569" spans="1:30" s="68" customFormat="1" x14ac:dyDescent="0.25">
      <c r="A569" s="48">
        <v>8</v>
      </c>
      <c r="B569" s="48" t="s">
        <v>140</v>
      </c>
      <c r="C569" s="48" t="s">
        <v>172</v>
      </c>
      <c r="D569" s="44">
        <v>3880</v>
      </c>
      <c r="E569" s="44">
        <f t="shared" si="164"/>
        <v>3900</v>
      </c>
      <c r="F569" s="44">
        <f t="shared" si="165"/>
        <v>4100</v>
      </c>
      <c r="G569" s="74">
        <f t="shared" si="163"/>
        <v>3960</v>
      </c>
      <c r="H569" s="44">
        <f t="shared" si="166"/>
        <v>792</v>
      </c>
      <c r="I569" s="44">
        <f t="shared" si="167"/>
        <v>4752</v>
      </c>
      <c r="J569" s="43"/>
      <c r="K569" s="43"/>
      <c r="L569" s="5"/>
      <c r="AD569" s="5"/>
    </row>
    <row r="570" spans="1:30" x14ac:dyDescent="0.25">
      <c r="A570" s="48">
        <v>9</v>
      </c>
      <c r="B570" s="48" t="s">
        <v>112</v>
      </c>
      <c r="C570" s="48" t="s">
        <v>173</v>
      </c>
      <c r="D570" s="44">
        <v>3620</v>
      </c>
      <c r="E570" s="44">
        <f t="shared" si="164"/>
        <v>3640</v>
      </c>
      <c r="F570" s="44">
        <f t="shared" si="165"/>
        <v>3840</v>
      </c>
      <c r="G570" s="74">
        <f t="shared" si="163"/>
        <v>3700</v>
      </c>
      <c r="H570" s="44">
        <f t="shared" si="166"/>
        <v>740</v>
      </c>
      <c r="I570" s="44">
        <f t="shared" si="167"/>
        <v>4440</v>
      </c>
      <c r="J570" s="43"/>
      <c r="K570" s="43"/>
    </row>
    <row r="571" spans="1:30" x14ac:dyDescent="0.25">
      <c r="A571" s="48">
        <v>10</v>
      </c>
      <c r="B571" s="48" t="s">
        <v>11</v>
      </c>
      <c r="C571" s="48" t="s">
        <v>174</v>
      </c>
      <c r="D571" s="44">
        <v>3480</v>
      </c>
      <c r="E571" s="44">
        <f t="shared" si="164"/>
        <v>3500</v>
      </c>
      <c r="F571" s="44">
        <f t="shared" si="165"/>
        <v>3700</v>
      </c>
      <c r="G571" s="74">
        <f t="shared" si="163"/>
        <v>3560</v>
      </c>
      <c r="H571" s="44">
        <f t="shared" si="166"/>
        <v>712</v>
      </c>
      <c r="I571" s="44">
        <f t="shared" si="167"/>
        <v>4272</v>
      </c>
      <c r="J571" s="43"/>
      <c r="K571" s="43"/>
    </row>
    <row r="572" spans="1:30" x14ac:dyDescent="0.25">
      <c r="A572" s="48">
        <v>11</v>
      </c>
      <c r="B572" s="48" t="s">
        <v>6</v>
      </c>
      <c r="C572" s="48" t="s">
        <v>175</v>
      </c>
      <c r="D572" s="44">
        <v>2940</v>
      </c>
      <c r="E572" s="44">
        <f t="shared" si="164"/>
        <v>2960</v>
      </c>
      <c r="F572" s="44">
        <f t="shared" si="165"/>
        <v>3160</v>
      </c>
      <c r="G572" s="74">
        <f t="shared" si="163"/>
        <v>3020</v>
      </c>
      <c r="H572" s="44">
        <f t="shared" si="166"/>
        <v>604</v>
      </c>
      <c r="I572" s="44">
        <f t="shared" si="167"/>
        <v>3624</v>
      </c>
      <c r="J572" s="43"/>
      <c r="K572" s="43"/>
    </row>
    <row r="573" spans="1:30" x14ac:dyDescent="0.25">
      <c r="A573" s="48">
        <v>12</v>
      </c>
      <c r="B573" s="48" t="s">
        <v>141</v>
      </c>
      <c r="C573" s="48" t="s">
        <v>176</v>
      </c>
      <c r="D573" s="44">
        <v>2580</v>
      </c>
      <c r="E573" s="44">
        <f t="shared" si="164"/>
        <v>2600</v>
      </c>
      <c r="F573" s="44">
        <f t="shared" si="165"/>
        <v>2800</v>
      </c>
      <c r="G573" s="74">
        <f t="shared" si="163"/>
        <v>2660</v>
      </c>
      <c r="H573" s="44">
        <f t="shared" si="166"/>
        <v>532</v>
      </c>
      <c r="I573" s="44">
        <f t="shared" si="167"/>
        <v>3192</v>
      </c>
      <c r="J573" s="43"/>
      <c r="K573" s="43"/>
    </row>
    <row r="574" spans="1:30" x14ac:dyDescent="0.25">
      <c r="A574" s="48">
        <v>13</v>
      </c>
      <c r="B574" s="48" t="s">
        <v>20</v>
      </c>
      <c r="C574" s="48" t="s">
        <v>177</v>
      </c>
      <c r="D574" s="44">
        <v>2160</v>
      </c>
      <c r="E574" s="44">
        <f t="shared" si="164"/>
        <v>2180</v>
      </c>
      <c r="F574" s="44">
        <f t="shared" si="165"/>
        <v>2380</v>
      </c>
      <c r="G574" s="74">
        <f t="shared" si="163"/>
        <v>2240</v>
      </c>
      <c r="H574" s="44">
        <f t="shared" si="166"/>
        <v>448</v>
      </c>
      <c r="I574" s="44">
        <f t="shared" si="167"/>
        <v>2688</v>
      </c>
      <c r="J574" s="43"/>
      <c r="K574" s="43"/>
    </row>
    <row r="575" spans="1:30" x14ac:dyDescent="0.25">
      <c r="A575" s="48">
        <v>14</v>
      </c>
      <c r="B575" s="48" t="s">
        <v>30</v>
      </c>
      <c r="C575" s="48" t="s">
        <v>93</v>
      </c>
      <c r="D575" s="44">
        <v>2020</v>
      </c>
      <c r="E575" s="44">
        <f t="shared" si="164"/>
        <v>2040</v>
      </c>
      <c r="F575" s="44">
        <f t="shared" si="165"/>
        <v>2240</v>
      </c>
      <c r="G575" s="74">
        <f t="shared" si="163"/>
        <v>2100</v>
      </c>
      <c r="H575" s="44">
        <f t="shared" si="166"/>
        <v>420</v>
      </c>
      <c r="I575" s="44">
        <f t="shared" si="167"/>
        <v>2520</v>
      </c>
      <c r="J575" s="43"/>
      <c r="K575" s="43"/>
    </row>
    <row r="576" spans="1:30" x14ac:dyDescent="0.25">
      <c r="A576" s="48">
        <v>15</v>
      </c>
      <c r="B576" s="48" t="s">
        <v>17</v>
      </c>
      <c r="C576" s="48" t="s">
        <v>178</v>
      </c>
      <c r="D576" s="44">
        <v>1420</v>
      </c>
      <c r="E576" s="44">
        <f t="shared" si="164"/>
        <v>1440</v>
      </c>
      <c r="F576" s="71">
        <f>D576+440</f>
        <v>1860</v>
      </c>
      <c r="G576" s="74">
        <f t="shared" si="163"/>
        <v>1500</v>
      </c>
      <c r="H576" s="44">
        <f t="shared" si="166"/>
        <v>300</v>
      </c>
      <c r="I576" s="44">
        <f t="shared" si="167"/>
        <v>1800</v>
      </c>
      <c r="J576" s="43"/>
      <c r="K576" s="43"/>
    </row>
    <row r="577" spans="1:11" x14ac:dyDescent="0.25">
      <c r="A577" s="48">
        <v>16</v>
      </c>
      <c r="B577" s="48" t="s">
        <v>142</v>
      </c>
      <c r="C577" s="48" t="s">
        <v>179</v>
      </c>
      <c r="D577" s="44">
        <v>1370</v>
      </c>
      <c r="E577" s="44">
        <f t="shared" si="164"/>
        <v>1390</v>
      </c>
      <c r="F577" s="44">
        <f t="shared" si="165"/>
        <v>1590</v>
      </c>
      <c r="G577" s="74">
        <f t="shared" si="163"/>
        <v>1450</v>
      </c>
      <c r="H577" s="44">
        <f t="shared" si="166"/>
        <v>290</v>
      </c>
      <c r="I577" s="44">
        <f t="shared" si="167"/>
        <v>1740</v>
      </c>
      <c r="J577" s="43"/>
      <c r="K577" s="43"/>
    </row>
    <row r="578" spans="1:11" x14ac:dyDescent="0.25">
      <c r="A578" s="48">
        <v>17</v>
      </c>
      <c r="B578" s="48" t="s">
        <v>143</v>
      </c>
      <c r="C578" s="48" t="s">
        <v>180</v>
      </c>
      <c r="D578" s="44">
        <v>1280</v>
      </c>
      <c r="E578" s="44">
        <f t="shared" si="164"/>
        <v>1300</v>
      </c>
      <c r="F578" s="44">
        <f t="shared" si="165"/>
        <v>1500</v>
      </c>
      <c r="G578" s="74">
        <f t="shared" si="163"/>
        <v>1360</v>
      </c>
      <c r="H578" s="44">
        <f t="shared" si="166"/>
        <v>272</v>
      </c>
      <c r="I578" s="44">
        <f t="shared" si="167"/>
        <v>1632</v>
      </c>
      <c r="J578" s="43"/>
      <c r="K578" s="43"/>
    </row>
    <row r="584" spans="1:11" ht="20.25" customHeight="1" x14ac:dyDescent="0.25">
      <c r="A584" s="82" t="s">
        <v>268</v>
      </c>
      <c r="B584" s="82"/>
      <c r="C584" s="82"/>
      <c r="D584" s="82"/>
      <c r="E584" s="82"/>
      <c r="F584" s="82"/>
      <c r="G584" s="82"/>
      <c r="H584" s="82"/>
      <c r="I584" s="82"/>
      <c r="J584" s="67"/>
      <c r="K584" s="67"/>
    </row>
    <row r="585" spans="1:11" ht="21" customHeight="1" x14ac:dyDescent="0.25">
      <c r="A585" s="84" t="s">
        <v>128</v>
      </c>
      <c r="B585" s="84"/>
      <c r="C585" s="84"/>
      <c r="D585" s="84"/>
      <c r="E585" s="84"/>
      <c r="F585" s="84"/>
      <c r="G585" s="84"/>
      <c r="H585" s="84"/>
      <c r="I585" s="85"/>
    </row>
    <row r="586" spans="1:11" ht="30" customHeight="1" x14ac:dyDescent="0.25">
      <c r="A586" s="75" t="s">
        <v>129</v>
      </c>
      <c r="B586" s="76" t="s">
        <v>130</v>
      </c>
      <c r="C586" s="77" t="s">
        <v>77</v>
      </c>
      <c r="D586" s="44" t="s">
        <v>131</v>
      </c>
      <c r="E586" s="44" t="s">
        <v>147</v>
      </c>
      <c r="F586" s="44" t="s">
        <v>148</v>
      </c>
      <c r="G586" s="59" t="s">
        <v>149</v>
      </c>
      <c r="H586" s="59" t="s">
        <v>132</v>
      </c>
      <c r="I586" s="59" t="s">
        <v>145</v>
      </c>
      <c r="J586" s="60" t="s">
        <v>269</v>
      </c>
      <c r="K586" s="53"/>
    </row>
    <row r="587" spans="1:11" x14ac:dyDescent="0.25">
      <c r="A587" s="48">
        <v>1</v>
      </c>
      <c r="B587" s="48" t="s">
        <v>133</v>
      </c>
      <c r="C587" s="48" t="s">
        <v>146</v>
      </c>
      <c r="D587" s="48">
        <v>5310</v>
      </c>
      <c r="E587" s="48">
        <f>D587+20</f>
        <v>5330</v>
      </c>
      <c r="F587" s="48">
        <f>D587+220</f>
        <v>5530</v>
      </c>
      <c r="G587" s="73">
        <f>D587+80</f>
        <v>5390</v>
      </c>
      <c r="H587" s="48">
        <f>G587*20/100</f>
        <v>1078</v>
      </c>
      <c r="I587" s="48">
        <f>G587+H587</f>
        <v>6468</v>
      </c>
      <c r="J587" s="44">
        <f>G587-250</f>
        <v>5140</v>
      </c>
      <c r="K587" s="43"/>
    </row>
    <row r="588" spans="1:11" x14ac:dyDescent="0.25">
      <c r="A588" s="48">
        <v>2</v>
      </c>
      <c r="B588" s="48" t="s">
        <v>134</v>
      </c>
      <c r="C588" s="48" t="s">
        <v>166</v>
      </c>
      <c r="D588" s="48">
        <v>5100</v>
      </c>
      <c r="E588" s="48">
        <f t="shared" ref="E588:E603" si="168">D588+20</f>
        <v>5120</v>
      </c>
      <c r="F588" s="48">
        <f t="shared" ref="F588:F603" si="169">D588+220</f>
        <v>5320</v>
      </c>
      <c r="G588" s="73">
        <f>D588+80</f>
        <v>5180</v>
      </c>
      <c r="H588" s="48">
        <f t="shared" ref="H588:H603" si="170">G588*20/100</f>
        <v>1036</v>
      </c>
      <c r="I588" s="48">
        <f t="shared" ref="I588:I603" si="171">G588+H588</f>
        <v>6216</v>
      </c>
      <c r="J588" s="44">
        <f t="shared" ref="J588:J603" si="172">G588-250</f>
        <v>4930</v>
      </c>
      <c r="K588" s="43"/>
    </row>
    <row r="589" spans="1:11" x14ac:dyDescent="0.25">
      <c r="A589" s="48">
        <v>3</v>
      </c>
      <c r="B589" s="48" t="s">
        <v>135</v>
      </c>
      <c r="C589" s="48" t="s">
        <v>167</v>
      </c>
      <c r="D589" s="48">
        <v>5010</v>
      </c>
      <c r="E589" s="48">
        <f t="shared" si="168"/>
        <v>5030</v>
      </c>
      <c r="F589" s="48">
        <f t="shared" si="169"/>
        <v>5230</v>
      </c>
      <c r="G589" s="73">
        <f>D589+80</f>
        <v>5090</v>
      </c>
      <c r="H589" s="48">
        <f t="shared" si="170"/>
        <v>1018</v>
      </c>
      <c r="I589" s="48">
        <f t="shared" si="171"/>
        <v>6108</v>
      </c>
      <c r="J589" s="44">
        <f t="shared" si="172"/>
        <v>4840</v>
      </c>
      <c r="K589" s="43"/>
    </row>
    <row r="590" spans="1:11" x14ac:dyDescent="0.25">
      <c r="A590" s="48">
        <v>4</v>
      </c>
      <c r="B590" s="48" t="s">
        <v>136</v>
      </c>
      <c r="C590" s="48" t="s">
        <v>168</v>
      </c>
      <c r="D590" s="48">
        <v>4960</v>
      </c>
      <c r="E590" s="48">
        <f t="shared" si="168"/>
        <v>4980</v>
      </c>
      <c r="F590" s="48">
        <f t="shared" si="169"/>
        <v>5180</v>
      </c>
      <c r="G590" s="73">
        <f t="shared" ref="G590:G603" si="173">E590+60</f>
        <v>5040</v>
      </c>
      <c r="H590" s="48">
        <f t="shared" si="170"/>
        <v>1008</v>
      </c>
      <c r="I590" s="48">
        <f t="shared" si="171"/>
        <v>6048</v>
      </c>
      <c r="J590" s="44">
        <f t="shared" si="172"/>
        <v>4790</v>
      </c>
      <c r="K590" s="43"/>
    </row>
    <row r="591" spans="1:11" x14ac:dyDescent="0.25">
      <c r="A591" s="48">
        <v>5</v>
      </c>
      <c r="B591" s="48" t="s">
        <v>137</v>
      </c>
      <c r="C591" s="48" t="s">
        <v>169</v>
      </c>
      <c r="D591" s="48">
        <v>4485</v>
      </c>
      <c r="E591" s="48">
        <f t="shared" si="168"/>
        <v>4505</v>
      </c>
      <c r="F591" s="48">
        <f t="shared" si="169"/>
        <v>4705</v>
      </c>
      <c r="G591" s="73">
        <f t="shared" si="173"/>
        <v>4565</v>
      </c>
      <c r="H591" s="48">
        <f t="shared" si="170"/>
        <v>913</v>
      </c>
      <c r="I591" s="48">
        <f t="shared" si="171"/>
        <v>5478</v>
      </c>
      <c r="J591" s="48">
        <f t="shared" si="172"/>
        <v>4315</v>
      </c>
      <c r="K591" s="4"/>
    </row>
    <row r="592" spans="1:11" x14ac:dyDescent="0.25">
      <c r="A592" s="48">
        <v>6</v>
      </c>
      <c r="B592" s="48" t="s">
        <v>138</v>
      </c>
      <c r="C592" s="48" t="s">
        <v>170</v>
      </c>
      <c r="D592" s="48">
        <v>4330</v>
      </c>
      <c r="E592" s="48">
        <f t="shared" si="168"/>
        <v>4350</v>
      </c>
      <c r="F592" s="48">
        <f t="shared" si="169"/>
        <v>4550</v>
      </c>
      <c r="G592" s="73">
        <f t="shared" si="173"/>
        <v>4410</v>
      </c>
      <c r="H592" s="48">
        <f t="shared" si="170"/>
        <v>882</v>
      </c>
      <c r="I592" s="48">
        <f t="shared" si="171"/>
        <v>5292</v>
      </c>
      <c r="J592" s="48">
        <f t="shared" si="172"/>
        <v>4160</v>
      </c>
      <c r="K592" s="4"/>
    </row>
    <row r="593" spans="1:30" x14ac:dyDescent="0.25">
      <c r="A593" s="48">
        <v>7</v>
      </c>
      <c r="B593" s="48" t="s">
        <v>139</v>
      </c>
      <c r="C593" s="48" t="s">
        <v>171</v>
      </c>
      <c r="D593" s="48">
        <v>3930</v>
      </c>
      <c r="E593" s="48">
        <f t="shared" si="168"/>
        <v>3950</v>
      </c>
      <c r="F593" s="48">
        <f t="shared" si="169"/>
        <v>4150</v>
      </c>
      <c r="G593" s="73">
        <f t="shared" si="173"/>
        <v>4010</v>
      </c>
      <c r="H593" s="48">
        <f t="shared" si="170"/>
        <v>802</v>
      </c>
      <c r="I593" s="48">
        <f t="shared" si="171"/>
        <v>4812</v>
      </c>
      <c r="J593" s="48">
        <f t="shared" si="172"/>
        <v>3760</v>
      </c>
      <c r="K593" s="4"/>
    </row>
    <row r="594" spans="1:30" x14ac:dyDescent="0.25">
      <c r="A594" s="48">
        <v>8</v>
      </c>
      <c r="B594" s="48" t="s">
        <v>140</v>
      </c>
      <c r="C594" s="48" t="s">
        <v>172</v>
      </c>
      <c r="D594" s="44">
        <v>3330</v>
      </c>
      <c r="E594" s="44">
        <f t="shared" si="168"/>
        <v>3350</v>
      </c>
      <c r="F594" s="44">
        <f t="shared" si="169"/>
        <v>3550</v>
      </c>
      <c r="G594" s="74">
        <f t="shared" si="173"/>
        <v>3410</v>
      </c>
      <c r="H594" s="44">
        <f t="shared" si="170"/>
        <v>682</v>
      </c>
      <c r="I594" s="44">
        <f t="shared" si="171"/>
        <v>4092</v>
      </c>
      <c r="J594" s="44">
        <f t="shared" si="172"/>
        <v>3160</v>
      </c>
      <c r="K594" s="43"/>
    </row>
    <row r="595" spans="1:30" x14ac:dyDescent="0.25">
      <c r="A595" s="48">
        <v>9</v>
      </c>
      <c r="B595" s="48" t="s">
        <v>112</v>
      </c>
      <c r="C595" s="48" t="s">
        <v>173</v>
      </c>
      <c r="D595" s="44">
        <v>2650</v>
      </c>
      <c r="E595" s="44">
        <f t="shared" si="168"/>
        <v>2670</v>
      </c>
      <c r="F595" s="44">
        <f t="shared" si="169"/>
        <v>2870</v>
      </c>
      <c r="G595" s="74">
        <f t="shared" si="173"/>
        <v>2730</v>
      </c>
      <c r="H595" s="44">
        <f t="shared" si="170"/>
        <v>546</v>
      </c>
      <c r="I595" s="44">
        <f t="shared" si="171"/>
        <v>3276</v>
      </c>
      <c r="J595" s="44">
        <f t="shared" si="172"/>
        <v>2480</v>
      </c>
      <c r="K595" s="43"/>
    </row>
    <row r="596" spans="1:30" x14ac:dyDescent="0.25">
      <c r="A596" s="48">
        <v>10</v>
      </c>
      <c r="B596" s="48" t="s">
        <v>11</v>
      </c>
      <c r="C596" s="48" t="s">
        <v>174</v>
      </c>
      <c r="D596" s="44">
        <v>2510</v>
      </c>
      <c r="E596" s="44">
        <f t="shared" si="168"/>
        <v>2530</v>
      </c>
      <c r="F596" s="44">
        <f t="shared" si="169"/>
        <v>2730</v>
      </c>
      <c r="G596" s="74">
        <f t="shared" si="173"/>
        <v>2590</v>
      </c>
      <c r="H596" s="44">
        <f t="shared" si="170"/>
        <v>518</v>
      </c>
      <c r="I596" s="44">
        <f t="shared" si="171"/>
        <v>3108</v>
      </c>
      <c r="J596" s="44">
        <f t="shared" si="172"/>
        <v>2340</v>
      </c>
      <c r="K596" s="43"/>
    </row>
    <row r="597" spans="1:30" x14ac:dyDescent="0.25">
      <c r="A597" s="48">
        <v>11</v>
      </c>
      <c r="B597" s="48" t="s">
        <v>6</v>
      </c>
      <c r="C597" s="48" t="s">
        <v>175</v>
      </c>
      <c r="D597" s="44">
        <v>2020</v>
      </c>
      <c r="E597" s="44">
        <f t="shared" si="168"/>
        <v>2040</v>
      </c>
      <c r="F597" s="44">
        <f t="shared" si="169"/>
        <v>2240</v>
      </c>
      <c r="G597" s="74">
        <f t="shared" si="173"/>
        <v>2100</v>
      </c>
      <c r="H597" s="44">
        <f t="shared" si="170"/>
        <v>420</v>
      </c>
      <c r="I597" s="44">
        <f t="shared" si="171"/>
        <v>2520</v>
      </c>
      <c r="J597" s="44">
        <f t="shared" si="172"/>
        <v>1850</v>
      </c>
      <c r="K597" s="43"/>
    </row>
    <row r="598" spans="1:30" x14ac:dyDescent="0.25">
      <c r="A598" s="48">
        <v>12</v>
      </c>
      <c r="B598" s="48" t="s">
        <v>141</v>
      </c>
      <c r="C598" s="48" t="s">
        <v>176</v>
      </c>
      <c r="D598" s="44">
        <v>1750</v>
      </c>
      <c r="E598" s="44">
        <f t="shared" si="168"/>
        <v>1770</v>
      </c>
      <c r="F598" s="44">
        <f t="shared" si="169"/>
        <v>1970</v>
      </c>
      <c r="G598" s="74">
        <f t="shared" si="173"/>
        <v>1830</v>
      </c>
      <c r="H598" s="44">
        <f t="shared" si="170"/>
        <v>366</v>
      </c>
      <c r="I598" s="44">
        <f t="shared" si="171"/>
        <v>2196</v>
      </c>
      <c r="J598" s="44">
        <f t="shared" si="172"/>
        <v>1580</v>
      </c>
      <c r="K598" s="43"/>
    </row>
    <row r="599" spans="1:30" x14ac:dyDescent="0.25">
      <c r="A599" s="48">
        <v>13</v>
      </c>
      <c r="B599" s="48" t="s">
        <v>20</v>
      </c>
      <c r="C599" s="48" t="s">
        <v>177</v>
      </c>
      <c r="D599" s="44">
        <v>1380</v>
      </c>
      <c r="E599" s="44">
        <f t="shared" si="168"/>
        <v>1400</v>
      </c>
      <c r="F599" s="44">
        <f t="shared" si="169"/>
        <v>1600</v>
      </c>
      <c r="G599" s="74">
        <f t="shared" si="173"/>
        <v>1460</v>
      </c>
      <c r="H599" s="44">
        <f t="shared" si="170"/>
        <v>292</v>
      </c>
      <c r="I599" s="44">
        <f t="shared" si="171"/>
        <v>1752</v>
      </c>
      <c r="J599" s="44">
        <f t="shared" si="172"/>
        <v>1210</v>
      </c>
      <c r="K599" s="43"/>
    </row>
    <row r="600" spans="1:30" x14ac:dyDescent="0.25">
      <c r="A600" s="48">
        <v>14</v>
      </c>
      <c r="B600" s="48" t="s">
        <v>30</v>
      </c>
      <c r="C600" s="48" t="s">
        <v>93</v>
      </c>
      <c r="D600" s="44">
        <v>1200</v>
      </c>
      <c r="E600" s="44">
        <f t="shared" si="168"/>
        <v>1220</v>
      </c>
      <c r="F600" s="44">
        <f t="shared" si="169"/>
        <v>1420</v>
      </c>
      <c r="G600" s="74">
        <f t="shared" si="173"/>
        <v>1280</v>
      </c>
      <c r="H600" s="44">
        <f t="shared" si="170"/>
        <v>256</v>
      </c>
      <c r="I600" s="44">
        <f t="shared" si="171"/>
        <v>1536</v>
      </c>
      <c r="J600" s="44">
        <f t="shared" si="172"/>
        <v>1030</v>
      </c>
      <c r="K600" s="43"/>
    </row>
    <row r="601" spans="1:30" s="58" customFormat="1" x14ac:dyDescent="0.25">
      <c r="A601" s="70">
        <v>15</v>
      </c>
      <c r="B601" s="70" t="s">
        <v>17</v>
      </c>
      <c r="C601" s="70" t="s">
        <v>178</v>
      </c>
      <c r="D601" s="71">
        <v>1070</v>
      </c>
      <c r="E601" s="71">
        <f t="shared" si="168"/>
        <v>1090</v>
      </c>
      <c r="F601" s="71">
        <f t="shared" si="169"/>
        <v>1290</v>
      </c>
      <c r="G601" s="71">
        <f t="shared" si="173"/>
        <v>1150</v>
      </c>
      <c r="H601" s="71">
        <f t="shared" si="170"/>
        <v>230</v>
      </c>
      <c r="I601" s="44">
        <f t="shared" si="171"/>
        <v>1380</v>
      </c>
      <c r="J601" s="44">
        <f t="shared" si="172"/>
        <v>900</v>
      </c>
      <c r="K601" s="43"/>
      <c r="L601" s="5"/>
      <c r="M601" s="5"/>
      <c r="Q601" s="5"/>
      <c r="AD601" s="5"/>
    </row>
    <row r="602" spans="1:30" x14ac:dyDescent="0.25">
      <c r="A602" s="48">
        <v>16</v>
      </c>
      <c r="B602" s="48" t="s">
        <v>142</v>
      </c>
      <c r="C602" s="48" t="s">
        <v>179</v>
      </c>
      <c r="D602" s="44">
        <v>1020</v>
      </c>
      <c r="E602" s="44">
        <f t="shared" si="168"/>
        <v>1040</v>
      </c>
      <c r="F602" s="44">
        <f t="shared" si="169"/>
        <v>1240</v>
      </c>
      <c r="G602" s="74">
        <f t="shared" si="173"/>
        <v>1100</v>
      </c>
      <c r="H602" s="44">
        <f t="shared" si="170"/>
        <v>220</v>
      </c>
      <c r="I602" s="44">
        <f t="shared" si="171"/>
        <v>1320</v>
      </c>
      <c r="J602" s="44">
        <f t="shared" si="172"/>
        <v>850</v>
      </c>
      <c r="K602" s="43"/>
    </row>
    <row r="603" spans="1:30" x14ac:dyDescent="0.25">
      <c r="A603" s="48">
        <v>17</v>
      </c>
      <c r="B603" s="48" t="s">
        <v>143</v>
      </c>
      <c r="C603" s="48" t="s">
        <v>180</v>
      </c>
      <c r="D603" s="44">
        <v>930</v>
      </c>
      <c r="E603" s="44">
        <f t="shared" si="168"/>
        <v>950</v>
      </c>
      <c r="F603" s="44">
        <f t="shared" si="169"/>
        <v>1150</v>
      </c>
      <c r="G603" s="74">
        <f t="shared" si="173"/>
        <v>1010</v>
      </c>
      <c r="H603" s="44">
        <f t="shared" si="170"/>
        <v>202</v>
      </c>
      <c r="I603" s="44">
        <f t="shared" si="171"/>
        <v>1212</v>
      </c>
      <c r="J603" s="44">
        <f t="shared" si="172"/>
        <v>760</v>
      </c>
      <c r="K603" s="43"/>
    </row>
    <row r="607" spans="1:30" ht="18.75" customHeight="1" x14ac:dyDescent="0.25">
      <c r="A607" s="86" t="s">
        <v>268</v>
      </c>
      <c r="B607" s="87"/>
      <c r="C607" s="87"/>
      <c r="D607" s="87"/>
      <c r="E607" s="87"/>
      <c r="F607" s="87"/>
      <c r="G607" s="87"/>
      <c r="H607" s="87"/>
      <c r="I607" s="88"/>
      <c r="J607" s="67"/>
      <c r="K607" s="67"/>
    </row>
    <row r="608" spans="1:30" ht="19.5" customHeight="1" x14ac:dyDescent="0.25">
      <c r="A608" s="89" t="s">
        <v>144</v>
      </c>
      <c r="B608" s="84"/>
      <c r="C608" s="84"/>
      <c r="D608" s="84"/>
      <c r="E608" s="84"/>
      <c r="F608" s="84"/>
      <c r="G608" s="84"/>
      <c r="H608" s="84"/>
      <c r="I608" s="85"/>
      <c r="J608" s="69"/>
      <c r="K608" s="69"/>
    </row>
    <row r="609" spans="1:30" ht="34.5" customHeight="1" x14ac:dyDescent="0.25">
      <c r="A609" s="60" t="s">
        <v>129</v>
      </c>
      <c r="B609" s="44" t="s">
        <v>130</v>
      </c>
      <c r="C609" s="44" t="s">
        <v>77</v>
      </c>
      <c r="D609" s="44" t="s">
        <v>131</v>
      </c>
      <c r="E609" s="44" t="s">
        <v>147</v>
      </c>
      <c r="F609" s="44" t="s">
        <v>148</v>
      </c>
      <c r="G609" s="59" t="s">
        <v>149</v>
      </c>
      <c r="H609" s="59" t="s">
        <v>132</v>
      </c>
      <c r="I609" s="59" t="s">
        <v>145</v>
      </c>
      <c r="J609" s="60" t="s">
        <v>270</v>
      </c>
      <c r="K609" s="53"/>
    </row>
    <row r="610" spans="1:30" x14ac:dyDescent="0.25">
      <c r="A610" s="48">
        <v>1</v>
      </c>
      <c r="B610" s="48" t="s">
        <v>133</v>
      </c>
      <c r="C610" s="48" t="s">
        <v>146</v>
      </c>
      <c r="D610" s="48">
        <v>5310</v>
      </c>
      <c r="E610" s="48">
        <f>D610+20</f>
        <v>5330</v>
      </c>
      <c r="F610" s="48">
        <f>D610+220</f>
        <v>5530</v>
      </c>
      <c r="G610" s="73">
        <f t="shared" ref="G610:G626" si="174">E610+60</f>
        <v>5390</v>
      </c>
      <c r="H610" s="48">
        <f>G610*20/100</f>
        <v>1078</v>
      </c>
      <c r="I610" s="48">
        <f>G610+H610</f>
        <v>6468</v>
      </c>
      <c r="J610" s="48">
        <f>G610-250</f>
        <v>5140</v>
      </c>
      <c r="K610" s="4"/>
    </row>
    <row r="611" spans="1:30" x14ac:dyDescent="0.25">
      <c r="A611" s="48">
        <v>2</v>
      </c>
      <c r="B611" s="48" t="s">
        <v>134</v>
      </c>
      <c r="C611" s="48" t="s">
        <v>166</v>
      </c>
      <c r="D611" s="48">
        <v>5100</v>
      </c>
      <c r="E611" s="48">
        <f t="shared" ref="E611:E626" si="175">D611+20</f>
        <v>5120</v>
      </c>
      <c r="F611" s="48">
        <f t="shared" ref="F611:F626" si="176">D611+220</f>
        <v>5320</v>
      </c>
      <c r="G611" s="73">
        <f t="shared" si="174"/>
        <v>5180</v>
      </c>
      <c r="H611" s="48">
        <f t="shared" ref="H611:H626" si="177">G611*20/100</f>
        <v>1036</v>
      </c>
      <c r="I611" s="48">
        <f t="shared" ref="I611:I626" si="178">G611+H611</f>
        <v>6216</v>
      </c>
      <c r="J611" s="48">
        <f t="shared" ref="J611:J626" si="179">G611-250</f>
        <v>4930</v>
      </c>
      <c r="K611" s="4"/>
    </row>
    <row r="612" spans="1:30" x14ac:dyDescent="0.25">
      <c r="A612" s="48">
        <v>3</v>
      </c>
      <c r="B612" s="48" t="s">
        <v>135</v>
      </c>
      <c r="C612" s="48" t="s">
        <v>167</v>
      </c>
      <c r="D612" s="48">
        <v>5010</v>
      </c>
      <c r="E612" s="48">
        <f t="shared" si="175"/>
        <v>5030</v>
      </c>
      <c r="F612" s="48">
        <f t="shared" si="176"/>
        <v>5230</v>
      </c>
      <c r="G612" s="73">
        <f t="shared" si="174"/>
        <v>5090</v>
      </c>
      <c r="H612" s="48">
        <f t="shared" si="177"/>
        <v>1018</v>
      </c>
      <c r="I612" s="48">
        <f t="shared" si="178"/>
        <v>6108</v>
      </c>
      <c r="J612" s="48">
        <f t="shared" si="179"/>
        <v>4840</v>
      </c>
      <c r="K612" s="4"/>
      <c r="AD612" s="68"/>
    </row>
    <row r="613" spans="1:30" x14ac:dyDescent="0.25">
      <c r="A613" s="48">
        <v>4</v>
      </c>
      <c r="B613" s="48" t="s">
        <v>136</v>
      </c>
      <c r="C613" s="48" t="s">
        <v>168</v>
      </c>
      <c r="D613" s="48">
        <v>4960</v>
      </c>
      <c r="E613" s="48">
        <f t="shared" si="175"/>
        <v>4980</v>
      </c>
      <c r="F613" s="48">
        <f t="shared" si="176"/>
        <v>5180</v>
      </c>
      <c r="G613" s="73">
        <f t="shared" si="174"/>
        <v>5040</v>
      </c>
      <c r="H613" s="48">
        <f t="shared" si="177"/>
        <v>1008</v>
      </c>
      <c r="I613" s="48">
        <f t="shared" si="178"/>
        <v>6048</v>
      </c>
      <c r="J613" s="48">
        <f t="shared" si="179"/>
        <v>4790</v>
      </c>
      <c r="K613" s="4"/>
      <c r="AD613" s="68"/>
    </row>
    <row r="614" spans="1:30" s="68" customFormat="1" x14ac:dyDescent="0.25">
      <c r="A614" s="48">
        <v>5</v>
      </c>
      <c r="B614" s="48" t="s">
        <v>137</v>
      </c>
      <c r="C614" s="48" t="s">
        <v>169</v>
      </c>
      <c r="D614" s="48">
        <v>4485</v>
      </c>
      <c r="E614" s="48">
        <f t="shared" si="175"/>
        <v>4505</v>
      </c>
      <c r="F614" s="48">
        <f t="shared" si="176"/>
        <v>4705</v>
      </c>
      <c r="G614" s="73">
        <f t="shared" si="174"/>
        <v>4565</v>
      </c>
      <c r="H614" s="48">
        <f t="shared" si="177"/>
        <v>913</v>
      </c>
      <c r="I614" s="48">
        <f t="shared" si="178"/>
        <v>5478</v>
      </c>
      <c r="J614" s="48">
        <f t="shared" si="179"/>
        <v>4315</v>
      </c>
      <c r="K614" s="4"/>
      <c r="L614" s="5"/>
    </row>
    <row r="615" spans="1:30" s="68" customFormat="1" x14ac:dyDescent="0.25">
      <c r="A615" s="48">
        <v>6</v>
      </c>
      <c r="B615" s="48" t="s">
        <v>138</v>
      </c>
      <c r="C615" s="48" t="s">
        <v>170</v>
      </c>
      <c r="D615" s="48">
        <v>4330</v>
      </c>
      <c r="E615" s="48">
        <f t="shared" si="175"/>
        <v>4350</v>
      </c>
      <c r="F615" s="48">
        <f t="shared" si="176"/>
        <v>4550</v>
      </c>
      <c r="G615" s="73">
        <f t="shared" si="174"/>
        <v>4410</v>
      </c>
      <c r="H615" s="48">
        <f t="shared" si="177"/>
        <v>882</v>
      </c>
      <c r="I615" s="48">
        <f t="shared" si="178"/>
        <v>5292</v>
      </c>
      <c r="J615" s="48">
        <f t="shared" si="179"/>
        <v>4160</v>
      </c>
      <c r="K615" s="4"/>
      <c r="L615" s="5"/>
    </row>
    <row r="616" spans="1:30" s="68" customFormat="1" x14ac:dyDescent="0.25">
      <c r="A616" s="48">
        <v>7</v>
      </c>
      <c r="B616" s="48" t="s">
        <v>139</v>
      </c>
      <c r="C616" s="48" t="s">
        <v>171</v>
      </c>
      <c r="D616" s="48">
        <v>3930</v>
      </c>
      <c r="E616" s="48">
        <f t="shared" si="175"/>
        <v>3950</v>
      </c>
      <c r="F616" s="48">
        <f t="shared" si="176"/>
        <v>4150</v>
      </c>
      <c r="G616" s="73">
        <f t="shared" si="174"/>
        <v>4010</v>
      </c>
      <c r="H616" s="48">
        <f t="shared" si="177"/>
        <v>802</v>
      </c>
      <c r="I616" s="48">
        <f t="shared" si="178"/>
        <v>4812</v>
      </c>
      <c r="J616" s="48">
        <f t="shared" si="179"/>
        <v>3760</v>
      </c>
      <c r="K616" s="4"/>
      <c r="L616" s="5"/>
      <c r="AD616" s="5"/>
    </row>
    <row r="617" spans="1:30" s="68" customFormat="1" x14ac:dyDescent="0.25">
      <c r="A617" s="48">
        <v>8</v>
      </c>
      <c r="B617" s="48" t="s">
        <v>140</v>
      </c>
      <c r="C617" s="48" t="s">
        <v>172</v>
      </c>
      <c r="D617" s="48">
        <v>3580</v>
      </c>
      <c r="E617" s="48">
        <f t="shared" si="175"/>
        <v>3600</v>
      </c>
      <c r="F617" s="48">
        <f t="shared" si="176"/>
        <v>3800</v>
      </c>
      <c r="G617" s="73">
        <f t="shared" si="174"/>
        <v>3660</v>
      </c>
      <c r="H617" s="48">
        <f t="shared" si="177"/>
        <v>732</v>
      </c>
      <c r="I617" s="48">
        <f t="shared" si="178"/>
        <v>4392</v>
      </c>
      <c r="J617" s="48">
        <f t="shared" si="179"/>
        <v>3410</v>
      </c>
      <c r="K617" s="4"/>
      <c r="L617" s="5"/>
      <c r="AD617" s="5"/>
    </row>
    <row r="618" spans="1:30" x14ac:dyDescent="0.25">
      <c r="A618" s="48">
        <v>9</v>
      </c>
      <c r="B618" s="48" t="s">
        <v>112</v>
      </c>
      <c r="C618" s="48" t="s">
        <v>173</v>
      </c>
      <c r="D618" s="48">
        <v>3320</v>
      </c>
      <c r="E618" s="48">
        <f t="shared" si="175"/>
        <v>3340</v>
      </c>
      <c r="F618" s="48">
        <f t="shared" si="176"/>
        <v>3540</v>
      </c>
      <c r="G618" s="73">
        <f t="shared" si="174"/>
        <v>3400</v>
      </c>
      <c r="H618" s="48">
        <f t="shared" si="177"/>
        <v>680</v>
      </c>
      <c r="I618" s="48">
        <f t="shared" si="178"/>
        <v>4080</v>
      </c>
      <c r="J618" s="48">
        <f t="shared" si="179"/>
        <v>3150</v>
      </c>
      <c r="K618" s="4"/>
    </row>
    <row r="619" spans="1:30" x14ac:dyDescent="0.25">
      <c r="A619" s="48">
        <v>10</v>
      </c>
      <c r="B619" s="48" t="s">
        <v>11</v>
      </c>
      <c r="C619" s="48" t="s">
        <v>174</v>
      </c>
      <c r="D619" s="48">
        <v>3180</v>
      </c>
      <c r="E619" s="48">
        <f t="shared" si="175"/>
        <v>3200</v>
      </c>
      <c r="F619" s="48">
        <f t="shared" si="176"/>
        <v>3400</v>
      </c>
      <c r="G619" s="73">
        <f t="shared" si="174"/>
        <v>3260</v>
      </c>
      <c r="H619" s="48">
        <f t="shared" si="177"/>
        <v>652</v>
      </c>
      <c r="I619" s="48">
        <f t="shared" si="178"/>
        <v>3912</v>
      </c>
      <c r="J619" s="48">
        <f t="shared" si="179"/>
        <v>3010</v>
      </c>
      <c r="K619" s="4"/>
    </row>
    <row r="620" spans="1:30" x14ac:dyDescent="0.25">
      <c r="A620" s="48">
        <v>11</v>
      </c>
      <c r="B620" s="48" t="s">
        <v>6</v>
      </c>
      <c r="C620" s="48" t="s">
        <v>175</v>
      </c>
      <c r="D620" s="48">
        <v>2640</v>
      </c>
      <c r="E620" s="48">
        <f t="shared" si="175"/>
        <v>2660</v>
      </c>
      <c r="F620" s="48">
        <f t="shared" si="176"/>
        <v>2860</v>
      </c>
      <c r="G620" s="73">
        <f t="shared" si="174"/>
        <v>2720</v>
      </c>
      <c r="H620" s="48">
        <f t="shared" si="177"/>
        <v>544</v>
      </c>
      <c r="I620" s="48">
        <f t="shared" si="178"/>
        <v>3264</v>
      </c>
      <c r="J620" s="48">
        <f t="shared" si="179"/>
        <v>2470</v>
      </c>
      <c r="K620" s="4"/>
    </row>
    <row r="621" spans="1:30" x14ac:dyDescent="0.25">
      <c r="A621" s="48">
        <v>12</v>
      </c>
      <c r="B621" s="48" t="s">
        <v>141</v>
      </c>
      <c r="C621" s="48" t="s">
        <v>176</v>
      </c>
      <c r="D621" s="48">
        <v>2280</v>
      </c>
      <c r="E621" s="48">
        <f t="shared" si="175"/>
        <v>2300</v>
      </c>
      <c r="F621" s="48">
        <f t="shared" si="176"/>
        <v>2500</v>
      </c>
      <c r="G621" s="73">
        <f t="shared" si="174"/>
        <v>2360</v>
      </c>
      <c r="H621" s="48">
        <f t="shared" si="177"/>
        <v>472</v>
      </c>
      <c r="I621" s="48">
        <f t="shared" si="178"/>
        <v>2832</v>
      </c>
      <c r="J621" s="48">
        <f t="shared" si="179"/>
        <v>2110</v>
      </c>
      <c r="K621" s="4"/>
    </row>
    <row r="622" spans="1:30" x14ac:dyDescent="0.25">
      <c r="A622" s="48">
        <v>13</v>
      </c>
      <c r="B622" s="48" t="s">
        <v>20</v>
      </c>
      <c r="C622" s="48" t="s">
        <v>177</v>
      </c>
      <c r="D622" s="48">
        <v>1860</v>
      </c>
      <c r="E622" s="48">
        <f t="shared" si="175"/>
        <v>1880</v>
      </c>
      <c r="F622" s="48">
        <f t="shared" si="176"/>
        <v>2080</v>
      </c>
      <c r="G622" s="73">
        <f t="shared" si="174"/>
        <v>1940</v>
      </c>
      <c r="H622" s="48">
        <f t="shared" si="177"/>
        <v>388</v>
      </c>
      <c r="I622" s="48">
        <f t="shared" si="178"/>
        <v>2328</v>
      </c>
      <c r="J622" s="48">
        <f t="shared" si="179"/>
        <v>1690</v>
      </c>
      <c r="K622" s="4"/>
    </row>
    <row r="623" spans="1:30" x14ac:dyDescent="0.25">
      <c r="A623" s="48">
        <v>14</v>
      </c>
      <c r="B623" s="48" t="s">
        <v>30</v>
      </c>
      <c r="C623" s="48" t="s">
        <v>93</v>
      </c>
      <c r="D623" s="48">
        <v>1720</v>
      </c>
      <c r="E623" s="48">
        <f t="shared" si="175"/>
        <v>1740</v>
      </c>
      <c r="F623" s="48">
        <f t="shared" si="176"/>
        <v>1940</v>
      </c>
      <c r="G623" s="73">
        <f t="shared" si="174"/>
        <v>1800</v>
      </c>
      <c r="H623" s="48">
        <f t="shared" si="177"/>
        <v>360</v>
      </c>
      <c r="I623" s="48">
        <f t="shared" si="178"/>
        <v>2160</v>
      </c>
      <c r="J623" s="48">
        <f t="shared" si="179"/>
        <v>1550</v>
      </c>
      <c r="K623" s="4"/>
    </row>
    <row r="624" spans="1:30" x14ac:dyDescent="0.25">
      <c r="A624" s="48">
        <v>15</v>
      </c>
      <c r="B624" s="48" t="s">
        <v>17</v>
      </c>
      <c r="C624" s="48" t="s">
        <v>178</v>
      </c>
      <c r="D624" s="44">
        <v>1220</v>
      </c>
      <c r="E624" s="44">
        <f t="shared" si="175"/>
        <v>1240</v>
      </c>
      <c r="F624" s="44">
        <f t="shared" si="176"/>
        <v>1440</v>
      </c>
      <c r="G624" s="74">
        <f t="shared" si="174"/>
        <v>1300</v>
      </c>
      <c r="H624" s="44">
        <f t="shared" si="177"/>
        <v>260</v>
      </c>
      <c r="I624" s="44">
        <f t="shared" si="178"/>
        <v>1560</v>
      </c>
      <c r="J624" s="44">
        <f t="shared" si="179"/>
        <v>1050</v>
      </c>
      <c r="K624" s="43"/>
    </row>
    <row r="625" spans="1:11" x14ac:dyDescent="0.25">
      <c r="A625" s="48">
        <v>16</v>
      </c>
      <c r="B625" s="48" t="s">
        <v>142</v>
      </c>
      <c r="C625" s="48" t="s">
        <v>179</v>
      </c>
      <c r="D625" s="44">
        <v>1170</v>
      </c>
      <c r="E625" s="44">
        <f t="shared" si="175"/>
        <v>1190</v>
      </c>
      <c r="F625" s="44">
        <f t="shared" si="176"/>
        <v>1390</v>
      </c>
      <c r="G625" s="74">
        <f t="shared" si="174"/>
        <v>1250</v>
      </c>
      <c r="H625" s="44">
        <f t="shared" si="177"/>
        <v>250</v>
      </c>
      <c r="I625" s="44">
        <f t="shared" si="178"/>
        <v>1500</v>
      </c>
      <c r="J625" s="44">
        <f t="shared" si="179"/>
        <v>1000</v>
      </c>
      <c r="K625" s="43"/>
    </row>
    <row r="626" spans="1:11" x14ac:dyDescent="0.25">
      <c r="A626" s="48">
        <v>17</v>
      </c>
      <c r="B626" s="48" t="s">
        <v>143</v>
      </c>
      <c r="C626" s="48" t="s">
        <v>180</v>
      </c>
      <c r="D626" s="44">
        <v>1080</v>
      </c>
      <c r="E626" s="44">
        <f t="shared" si="175"/>
        <v>1100</v>
      </c>
      <c r="F626" s="44">
        <f t="shared" si="176"/>
        <v>1300</v>
      </c>
      <c r="G626" s="74">
        <f t="shared" si="174"/>
        <v>1160</v>
      </c>
      <c r="H626" s="44">
        <f t="shared" si="177"/>
        <v>232</v>
      </c>
      <c r="I626" s="44">
        <f t="shared" si="178"/>
        <v>1392</v>
      </c>
      <c r="J626" s="44">
        <f t="shared" si="179"/>
        <v>910</v>
      </c>
      <c r="K626" s="43"/>
    </row>
    <row r="647" spans="30:30" x14ac:dyDescent="0.25">
      <c r="AD647" s="58"/>
    </row>
    <row r="660" spans="30:30" x14ac:dyDescent="0.25">
      <c r="AD660" s="68"/>
    </row>
    <row r="661" spans="30:30" x14ac:dyDescent="0.25">
      <c r="AD661" s="68"/>
    </row>
    <row r="662" spans="30:30" x14ac:dyDescent="0.25">
      <c r="AD662" s="68"/>
    </row>
    <row r="663" spans="30:30" x14ac:dyDescent="0.25">
      <c r="AD663" s="68"/>
    </row>
  </sheetData>
  <mergeCells count="127">
    <mergeCell ref="A560:I560"/>
    <mergeCell ref="A584:I584"/>
    <mergeCell ref="A585:I585"/>
    <mergeCell ref="A607:I607"/>
    <mergeCell ref="A608:I608"/>
    <mergeCell ref="A489:I489"/>
    <mergeCell ref="A511:I511"/>
    <mergeCell ref="A512:I512"/>
    <mergeCell ref="A536:I536"/>
    <mergeCell ref="A537:I537"/>
    <mergeCell ref="A559:I559"/>
    <mergeCell ref="A418:I418"/>
    <mergeCell ref="A442:I442"/>
    <mergeCell ref="A443:I443"/>
    <mergeCell ref="A465:I465"/>
    <mergeCell ref="A466:I466"/>
    <mergeCell ref="A488:I488"/>
    <mergeCell ref="A348:I348"/>
    <mergeCell ref="A370:I370"/>
    <mergeCell ref="A371:I371"/>
    <mergeCell ref="A394:I394"/>
    <mergeCell ref="A395:I395"/>
    <mergeCell ref="A417:I417"/>
    <mergeCell ref="L203:L205"/>
    <mergeCell ref="A300:I300"/>
    <mergeCell ref="A301:I301"/>
    <mergeCell ref="A323:I323"/>
    <mergeCell ref="A324:I324"/>
    <mergeCell ref="A347:I347"/>
    <mergeCell ref="A201:A205"/>
    <mergeCell ref="B201:B202"/>
    <mergeCell ref="C201:C202"/>
    <mergeCell ref="D201:D202"/>
    <mergeCell ref="J201:J202"/>
    <mergeCell ref="L201:L202"/>
    <mergeCell ref="B203:B205"/>
    <mergeCell ref="C203:C205"/>
    <mergeCell ref="D203:D205"/>
    <mergeCell ref="J203:J205"/>
    <mergeCell ref="L193:L195"/>
    <mergeCell ref="A196:A199"/>
    <mergeCell ref="B196:B199"/>
    <mergeCell ref="C196:C199"/>
    <mergeCell ref="D196:D199"/>
    <mergeCell ref="J196:J199"/>
    <mergeCell ref="L196:L199"/>
    <mergeCell ref="B191:B192"/>
    <mergeCell ref="C191:C192"/>
    <mergeCell ref="D191:D192"/>
    <mergeCell ref="J191:J192"/>
    <mergeCell ref="L191:L192"/>
    <mergeCell ref="A193:A195"/>
    <mergeCell ref="B193:B195"/>
    <mergeCell ref="C193:C195"/>
    <mergeCell ref="D193:D195"/>
    <mergeCell ref="J193:J195"/>
    <mergeCell ref="L181:L183"/>
    <mergeCell ref="A189:A190"/>
    <mergeCell ref="B189:B190"/>
    <mergeCell ref="C189:C190"/>
    <mergeCell ref="D189:D190"/>
    <mergeCell ref="E189:E190"/>
    <mergeCell ref="J189:J190"/>
    <mergeCell ref="L189:L190"/>
    <mergeCell ref="A179:A183"/>
    <mergeCell ref="B179:B180"/>
    <mergeCell ref="C179:C180"/>
    <mergeCell ref="D179:D180"/>
    <mergeCell ref="J179:J180"/>
    <mergeCell ref="L179:L180"/>
    <mergeCell ref="B181:B183"/>
    <mergeCell ref="C181:C183"/>
    <mergeCell ref="D181:D183"/>
    <mergeCell ref="J181:J183"/>
    <mergeCell ref="A174:A177"/>
    <mergeCell ref="B174:B177"/>
    <mergeCell ref="C174:C177"/>
    <mergeCell ref="D174:D177"/>
    <mergeCell ref="J174:J177"/>
    <mergeCell ref="L174:L177"/>
    <mergeCell ref="A171:A173"/>
    <mergeCell ref="B171:B173"/>
    <mergeCell ref="C171:C173"/>
    <mergeCell ref="D171:D173"/>
    <mergeCell ref="J171:J173"/>
    <mergeCell ref="L171:L173"/>
    <mergeCell ref="L167:L168"/>
    <mergeCell ref="B169:B170"/>
    <mergeCell ref="C169:C170"/>
    <mergeCell ref="D169:D170"/>
    <mergeCell ref="J169:J170"/>
    <mergeCell ref="L169:L170"/>
    <mergeCell ref="A167:A168"/>
    <mergeCell ref="B167:B168"/>
    <mergeCell ref="C167:C168"/>
    <mergeCell ref="D167:D168"/>
    <mergeCell ref="E167:E168"/>
    <mergeCell ref="J167:J168"/>
    <mergeCell ref="A115:A119"/>
    <mergeCell ref="B115:B116"/>
    <mergeCell ref="C115:C116"/>
    <mergeCell ref="J115:J116"/>
    <mergeCell ref="L115:L116"/>
    <mergeCell ref="B117:B119"/>
    <mergeCell ref="C117:C119"/>
    <mergeCell ref="J117:J119"/>
    <mergeCell ref="L117:L119"/>
    <mergeCell ref="A107:A109"/>
    <mergeCell ref="B107:B109"/>
    <mergeCell ref="C107:C109"/>
    <mergeCell ref="J107:J109"/>
    <mergeCell ref="L107:L109"/>
    <mergeCell ref="A110:A113"/>
    <mergeCell ref="B110:B113"/>
    <mergeCell ref="C110:C113"/>
    <mergeCell ref="J110:J113"/>
    <mergeCell ref="L110:L113"/>
    <mergeCell ref="J103:J104"/>
    <mergeCell ref="L103:L104"/>
    <mergeCell ref="B105:B106"/>
    <mergeCell ref="C105:C106"/>
    <mergeCell ref="J105:J106"/>
    <mergeCell ref="L105:L106"/>
    <mergeCell ref="A103:A104"/>
    <mergeCell ref="B103:B104"/>
    <mergeCell ref="C103:C104"/>
    <mergeCell ref="E103:E104"/>
  </mergeCells>
  <pageMargins left="0" right="0" top="0.35433070866141736" bottom="0" header="0.31496062992125984" footer="0.31496062992125984"/>
  <pageSetup paperSize="9" scale="60" orientation="landscape" r:id="rId1"/>
  <ignoredErrors>
    <ignoredError sqref="K9:K41 M33 K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 2022-23</vt:lpstr>
      <vt:lpstr>FY 2023-24</vt:lpstr>
      <vt:lpstr>FY 2024-25</vt:lpstr>
      <vt:lpstr>'FY 2023-24'!Print_Area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MSPGCL</dc:creator>
  <cp:keywords/>
  <dc:description/>
  <cp:lastModifiedBy>Coal Office1</cp:lastModifiedBy>
  <cp:revision/>
  <dcterms:created xsi:type="dcterms:W3CDTF">2020-07-09T09:20:28Z</dcterms:created>
  <dcterms:modified xsi:type="dcterms:W3CDTF">2024-12-04T12:20:48Z</dcterms:modified>
  <cp:category/>
  <cp:contentStatus/>
</cp:coreProperties>
</file>